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SERVER\APVA_dokumentai\19. KKS dok\BIOMETANO DUJŲ GAMYBA IR VALYMO ĮRENGINIAI  1.2.7\2023 kvietimas\"/>
    </mc:Choice>
  </mc:AlternateContent>
  <xr:revisionPtr revIDLastSave="0" documentId="13_ncr:1_{9BDE892C-FB41-44D3-BF34-39E4AF7193C0}" xr6:coauthVersionLast="47" xr6:coauthVersionMax="47" xr10:uidLastSave="{00000000-0000-0000-0000-000000000000}"/>
  <bookViews>
    <workbookView xWindow="19080" yWindow="-120" windowWidth="29040" windowHeight="15840" xr2:uid="{DA5DA2AA-E7BF-4144-A755-6C02B4242EAB}"/>
  </bookViews>
  <sheets>
    <sheet name="Paraiškos informacija" sheetId="15" r:id="rId1"/>
    <sheet name="Biometanas" sheetId="8" r:id="rId2"/>
    <sheet name="Kuro_persk" sheetId="14" r:id="rId3"/>
    <sheet name="Faktoria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5" l="1"/>
  <c r="C14" i="15" s="1"/>
  <c r="G53" i="8"/>
  <c r="G55" i="8" s="1"/>
  <c r="C18" i="15"/>
  <c r="B10" i="14"/>
  <c r="B11" i="14" s="1"/>
  <c r="B9" i="14"/>
  <c r="C21" i="15" l="1"/>
  <c r="B17" i="14" s="1"/>
  <c r="B18" i="14" s="1"/>
  <c r="G29" i="8" s="1"/>
  <c r="C23" i="7"/>
  <c r="B19" i="14" l="1"/>
  <c r="G30" i="8"/>
  <c r="G60" i="8"/>
  <c r="G61" i="8" s="1"/>
  <c r="G62" i="8" s="1"/>
  <c r="G65" i="8" s="1"/>
  <c r="C25" i="15" s="1"/>
  <c r="G31" i="8" l="1"/>
  <c r="G32" i="8" s="1"/>
  <c r="G64" i="8" s="1"/>
  <c r="C24" i="15" s="1"/>
  <c r="G66" i="8" l="1"/>
  <c r="G68" i="8" s="1"/>
  <c r="C28" i="15" s="1"/>
  <c r="C27" i="15" l="1"/>
</calcChain>
</file>

<file path=xl/sharedStrings.xml><?xml version="1.0" encoding="utf-8"?>
<sst xmlns="http://schemas.openxmlformats.org/spreadsheetml/2006/main" count="261" uniqueCount="166">
  <si>
    <t>Projektinis scenarijus</t>
  </si>
  <si>
    <t>Eil.</t>
  </si>
  <si>
    <t>Nr.</t>
  </si>
  <si>
    <t>Energijos šaltinis</t>
  </si>
  <si>
    <r>
      <t>f</t>
    </r>
    <r>
      <rPr>
        <i/>
        <vertAlign val="subscript"/>
        <sz val="12"/>
        <color theme="1"/>
        <rFont val="Times New Roman"/>
        <family val="1"/>
      </rPr>
      <t>PRn</t>
    </r>
    <r>
      <rPr>
        <i/>
        <sz val="12"/>
        <color theme="1"/>
        <rFont val="Times New Roman"/>
        <family val="1"/>
      </rPr>
      <t>,</t>
    </r>
  </si>
  <si>
    <t>vnt</t>
  </si>
  <si>
    <r>
      <t>f</t>
    </r>
    <r>
      <rPr>
        <i/>
        <vertAlign val="subscript"/>
        <sz val="12"/>
        <color theme="1"/>
        <rFont val="Times New Roman"/>
        <family val="1"/>
      </rPr>
      <t>PRr</t>
    </r>
    <r>
      <rPr>
        <i/>
        <sz val="12"/>
        <color theme="1"/>
        <rFont val="Times New Roman"/>
        <family val="1"/>
      </rPr>
      <t>,</t>
    </r>
  </si>
  <si>
    <r>
      <t>M</t>
    </r>
    <r>
      <rPr>
        <i/>
        <vertAlign val="subscript"/>
        <sz val="12"/>
        <color theme="1"/>
        <rFont val="Times New Roman"/>
        <family val="1"/>
      </rPr>
      <t>CO2</t>
    </r>
    <r>
      <rPr>
        <sz val="12"/>
        <color theme="1"/>
        <rFont val="Times New Roman"/>
        <family val="1"/>
      </rPr>
      <t>, kgCO2/kWh</t>
    </r>
  </si>
  <si>
    <t>1.</t>
  </si>
  <si>
    <t>Mazutas[3.18]</t>
  </si>
  <si>
    <t>2.</t>
  </si>
  <si>
    <t>Orimulsija[3.18]</t>
  </si>
  <si>
    <t>3.</t>
  </si>
  <si>
    <t>Dyzelinas, krosninis skystas kuras, skalūnų alyva[3.18]</t>
  </si>
  <si>
    <t>4.</t>
  </si>
  <si>
    <t>Suskystintos dujos[3.18]</t>
  </si>
  <si>
    <t>5.</t>
  </si>
  <si>
    <t>Durpės[3.18]</t>
  </si>
  <si>
    <t>6.</t>
  </si>
  <si>
    <t>Akmens anglis[3.18]</t>
  </si>
  <si>
    <t>7.</t>
  </si>
  <si>
    <t>Biokuras (mediena, šiaudai, biodujos, bioalyva ir kt.)[3.18]</t>
  </si>
  <si>
    <t>8.</t>
  </si>
  <si>
    <t>Gamtinės dujos[3.18]</t>
  </si>
  <si>
    <t>10.</t>
  </si>
  <si>
    <t>Elektros įvairių gamybos būdų vidurkis[3.18]</t>
  </si>
  <si>
    <t>14.</t>
  </si>
  <si>
    <t>Šiluma iš šilumos tinklų (Lietuvos vidurkis)</t>
  </si>
  <si>
    <t>Tiesioginis išmetamų šiltnamio efektą sukeliančių dujų (toliau – ŠESD) kiekis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</si>
  <si>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išmetimas deginant kurą</t>
    </r>
  </si>
  <si>
    <t>Deginamo kuro rūšis (1)</t>
  </si>
  <si>
    <t>(A1)</t>
  </si>
  <si>
    <t>Kuro taršos faktorius</t>
  </si>
  <si>
    <t>(B1)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</si>
  <si>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išmetimas, t/metus</t>
    </r>
  </si>
  <si>
    <t>(C1)=(A1) x (B1)</t>
  </si>
  <si>
    <t>Deginamo kuro rūšis (2)</t>
  </si>
  <si>
    <t>(A2)</t>
  </si>
  <si>
    <t>(B2)</t>
  </si>
  <si>
    <t>(C2)=(A2) x (B2)</t>
  </si>
  <si>
    <t>Deginamo kuro rūšis (3)</t>
  </si>
  <si>
    <t>(A3)</t>
  </si>
  <si>
    <t>(B3)</t>
  </si>
  <si>
    <t>(C3)=(A3) x (B3)</t>
  </si>
  <si>
    <t>Kitų procesų metu išsiskiriančios ŠESD</t>
  </si>
  <si>
    <t>ŠESD rūšis</t>
  </si>
  <si>
    <t>ŠESD kiekis, t/metus</t>
  </si>
  <si>
    <t>(A4)</t>
  </si>
  <si>
    <t>(B4)</t>
  </si>
  <si>
    <r>
      <t>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</si>
  <si>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(C4)=(A4) x (B4)</t>
  </si>
  <si>
    <t>Netiesioginis išmetamų ŠESD kiekis</t>
  </si>
  <si>
    <t>(A5)</t>
  </si>
  <si>
    <t>(B5)</t>
  </si>
  <si>
    <t>(A6)</t>
  </si>
  <si>
    <t>(B6)</t>
  </si>
  <si>
    <t>Išmetamų ŠESD kiekio sumažinimas</t>
  </si>
  <si>
    <r>
      <t>Metinis ŠESD išmetimas pagal bazinį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e/metus (perkelti iš Cb) </t>
    </r>
  </si>
  <si>
    <t>(A)</t>
  </si>
  <si>
    <r>
      <t>Metinis ŠESD išmetimas pagal projektinį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(perkelti iš Cp)</t>
    </r>
  </si>
  <si>
    <t>(B)</t>
  </si>
  <si>
    <r>
      <t>Metinis išmetamų ŠESD kiekio sumažinimas,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</si>
  <si>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(C) = (A) - (B)</t>
  </si>
  <si>
    <t>Vertinamasis laikotarpis, metais</t>
  </si>
  <si>
    <t>(G)</t>
  </si>
  <si>
    <r>
      <t>Bendras išmetamų ŠESD kiekio sumažinimas, t CO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e</t>
    </r>
  </si>
  <si>
    <t>(I)= (C) x (G)</t>
  </si>
  <si>
    <t>https://e-seimas.lrs.lt/portal/legalAct/lt/TAD/15767120a80711e68987e8320e9a5185/asr</t>
  </si>
  <si>
    <t>STR 2.01.02:2016 „Pastatų energinio naudingumo projektavimas ir sertifikavimas“</t>
  </si>
  <si>
    <t>Bazinis (palyginamasis) scenarijus</t>
  </si>
  <si>
    <t>Kuro sąnaudos MWh/metus</t>
  </si>
  <si>
    <r>
      <t>Perskaičiavimo į CO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ekvivalentą koeficientas (VAP)</t>
    </r>
  </si>
  <si>
    <t>Elektros energija iš tinklo, MWh/metus (gali būti tiek teigiama, tiek neigiama reikšmės)</t>
  </si>
  <si>
    <r>
      <t>Elektros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</si>
  <si>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Netiesioginis išmetamų ŠESD kiekis, susijęs su elektros energija, t (gali būti tiek teigiama, tiek neigiama reikšmės)</t>
  </si>
  <si>
    <t>(C5)= (A5)x(B5)</t>
  </si>
  <si>
    <t>Šiluminė energija iš tinklo, MWh (gali būti tiek teigiama, tiek neigiama reikšmės))</t>
  </si>
  <si>
    <r>
      <t>Šilumos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</si>
  <si>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r>
      <t>Netiesioginis išmetamų ŠESD kiekis, susijęs su šilumos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(gali būti tiek teigiama, tiek neigiama reikšmės)</t>
    </r>
  </si>
  <si>
    <t>(C6)=(A6)x(B6)</t>
  </si>
  <si>
    <t>Sunaudojama gamtinių dujų iš tinklo (biometano projektams), MWh</t>
  </si>
  <si>
    <t>(A7)</t>
  </si>
  <si>
    <r>
      <t>Gamtinių dujų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</si>
  <si>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(B7)</t>
  </si>
  <si>
    <r>
      <t>Netiesioginis išmetamų ŠESD kiekis, susijęs su gamtinių dujų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/metus</t>
    </r>
  </si>
  <si>
    <t>(C7)= (A7)x(B7)</t>
  </si>
  <si>
    <r>
      <t>Visas metinis išmetamų 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</si>
  <si>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(Cb)=(C1) + (C2) + .... + (C7)</t>
  </si>
  <si>
    <r>
      <t>Netiesioginis išmetamų ŠESD kiekis, susijęs su elektros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(gali būti tiek teigiama, tiek neigiama reikšmės)</t>
    </r>
  </si>
  <si>
    <t>(Cp)=(C1) + (C2) + .... + (C7)</t>
  </si>
  <si>
    <t>Kuro rūšis</t>
  </si>
  <si>
    <t>Dyzelinas</t>
  </si>
  <si>
    <t>Kelių transportas</t>
  </si>
  <si>
    <t>TJ/tonai</t>
  </si>
  <si>
    <t>GJ/tonai</t>
  </si>
  <si>
    <t>GJ</t>
  </si>
  <si>
    <t>MWh</t>
  </si>
  <si>
    <t>Transporto rūšis</t>
  </si>
  <si>
    <t>Klasė</t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</si>
  <si>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O, mg/km</t>
    </r>
  </si>
  <si>
    <r>
      <t>CH</t>
    </r>
    <r>
      <rPr>
        <b/>
        <vertAlign val="subscript"/>
        <sz val="10"/>
        <color rgb="FFFFFFFF"/>
        <rFont val="Calibri"/>
        <family val="2"/>
      </rPr>
      <t>4</t>
    </r>
    <r>
      <rPr>
        <b/>
        <sz val="10"/>
        <color rgb="FFFFFFFF"/>
        <rFont val="Calibri"/>
        <family val="2"/>
      </rPr>
      <t>, mg/km</t>
    </r>
  </si>
  <si>
    <t>Lengvieji automobiliai</t>
  </si>
  <si>
    <t>Benzinas</t>
  </si>
  <si>
    <t>Euro2</t>
  </si>
  <si>
    <t>Euro4</t>
  </si>
  <si>
    <t>SND</t>
  </si>
  <si>
    <t>Euro3 ir vėlesni</t>
  </si>
  <si>
    <t>Mikroautobusai</t>
  </si>
  <si>
    <t>Krovininis transportas ir autobusai</t>
  </si>
  <si>
    <t>Visi</t>
  </si>
  <si>
    <t>SGD</t>
  </si>
  <si>
    <t>Iki Euro4</t>
  </si>
  <si>
    <t>-</t>
  </si>
  <si>
    <t>Euro 4 ir vėlesni</t>
  </si>
  <si>
    <t>Dviratės transporto priemonės</t>
  </si>
  <si>
    <r>
      <t>&gt;50 cm</t>
    </r>
    <r>
      <rPr>
        <vertAlign val="superscript"/>
        <sz val="10"/>
        <color theme="1"/>
        <rFont val="Calibri"/>
        <family val="2"/>
      </rPr>
      <t>3</t>
    </r>
  </si>
  <si>
    <t>TKKK 2006, paskutinis leidimas 2018 balandis, Lentelė 3.2.5</t>
  </si>
  <si>
    <t>Tankis</t>
  </si>
  <si>
    <t>kg/l</t>
  </si>
  <si>
    <t>Kaloringumas</t>
  </si>
  <si>
    <t>Neturint tikslaus degalų perskaičiavimo koeficiento, degalų kiekiui perskaičiuoti iš litrų į tonas naudojami šie perskaičiavimo koeficientai: benzinui – 0,75, dyzelinui – 0,84, suskystintoms naftos dujoms – 0,54, suslėgtoms gamtinėms dujoms – 0,69;</t>
  </si>
  <si>
    <t>https://e-seimas.lrs.lt/portal/legalAct/lt/TAD/TAIS.324459/EpBoWxVibC</t>
  </si>
  <si>
    <t>tCO2e</t>
  </si>
  <si>
    <t>1tN2O</t>
  </si>
  <si>
    <t>Gamtinės dujos</t>
  </si>
  <si>
    <t>Akmens anglys</t>
  </si>
  <si>
    <t>TJ</t>
  </si>
  <si>
    <t>TJ/t</t>
  </si>
  <si>
    <t>t</t>
  </si>
  <si>
    <t>MWh/1000 m3</t>
  </si>
  <si>
    <t>http://klimatas.gamta.lt/files/NIR_2020%2004%2015.pdf</t>
  </si>
  <si>
    <t>64 psl.</t>
  </si>
  <si>
    <t xml:space="preserve">Table 3-2. </t>
  </si>
  <si>
    <t>1 GJ</t>
  </si>
  <si>
    <t xml:space="preserve">Table 3-3. </t>
  </si>
  <si>
    <t>tCO2</t>
  </si>
  <si>
    <t>STR</t>
  </si>
  <si>
    <t>Table 3-2. (paaiškinimas po lentele)</t>
  </si>
  <si>
    <t>1000 m3</t>
  </si>
  <si>
    <t>gamtinių dujų kiekis, lygus į tinklą planuojamam atiduoti (faktiškai atiduotam) biometano kiekiui, MWh;</t>
  </si>
  <si>
    <t>Biometano gamybos pajėgumai, m3/val</t>
  </si>
  <si>
    <t>Biodujų gamybos pajėgumai, m3/val</t>
  </si>
  <si>
    <t>Metinė biometano gamyba, m3/metus</t>
  </si>
  <si>
    <t>Rodiklio reikšmė iki projekto, t</t>
  </si>
  <si>
    <t>Planuojama rodiklio reikšmė po projekto, t</t>
  </si>
  <si>
    <t>Rodiklio vertinimo laikotarpis metais</t>
  </si>
  <si>
    <t>Rodiklio pasiekimas per metus, t</t>
  </si>
  <si>
    <t>Rodiklio pasiekimai per projekto laikotarpį, t</t>
  </si>
  <si>
    <t>Metinės biodujų sąnaudos technologinėms reikmėms užtikrinti, m3/metus</t>
  </si>
  <si>
    <t>Metinės biometano sąnaudos technologinėms reikmėms užtikrinti, m3/metus</t>
  </si>
  <si>
    <t>Pagaminto biometano kiekis, 1000m3/metus</t>
  </si>
  <si>
    <t>Prieš įvedant duomenis, prašome susipažinti su šia informacija:</t>
  </si>
  <si>
    <t>Skaičiuojamoji metinė biometano gamyba, m3/metus</t>
  </si>
  <si>
    <t>Metinė biodujų gamyba, m3/metus</t>
  </si>
  <si>
    <t>Diegiant tik biodujų gamybos (be išvalymo iki gamtinių dujų kokybės) įrenginius</t>
  </si>
  <si>
    <t>Projekto aplinkosauginiai rodikliai (įrašoma į paraiška)</t>
  </si>
  <si>
    <t>Įmonės (arba asmens) pavadinimas:</t>
  </si>
  <si>
    <t>- pildote eilutes Nr. 1, 2 ir 8. Eilutės Nr. 5 ir 6 turi likti tuščios</t>
  </si>
  <si>
    <t>- eilutėje Nr. 3 metinis pagamintų biodujų (atėmus technologines reikmes) kiekis apskaičiuojamas automatiškai. Tuo atveju, jeigu dėl kokių nors priežasčių jūsų projekto planuoajamas pagaminti metinis biodujų kiekis yra mažesnis už automatiškai apskaičiuotą, eilutėje Nr. 3 įvedate savo tikslesni (mežesnį) skaičių.</t>
  </si>
  <si>
    <t>Eilutės Nr.</t>
  </si>
  <si>
    <t>Parametro pavadinimas</t>
  </si>
  <si>
    <t>Reikšmė</t>
  </si>
  <si>
    <t>- pildote eilutes Nr. 5, 6 ir 8. Eilutės Nr. 1 ir 2 turi likti tuščios</t>
  </si>
  <si>
    <t xml:space="preserve">- eilutėje Nr. 7 metinis pagaminto biometano (atėmus technologines reikmes) kiekis apskaičiuojamas automatiškai. Tuo atveju, jeigu dėl kokių nors priežasčių jūsų projekto planuoajamas pagaminti metinis biometano kiekis yra mažesnis už automatiškai apskaičiuotą, eiltėje Nr. 7 įvedate savo tikslesni (mažesnį) skaičių. </t>
  </si>
  <si>
    <t>Metinės perkamos  iš elektros tinklų (ESO) elektros energijos technologinės sąnaudos, kWh/metus</t>
  </si>
  <si>
    <t>Diegiant pilną jėgainę su biometano gamybos (su išvalymu iki gamtinių dujų kokybės) įrenginiais arba tik biodujų valymo įrenginius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</si>
</sst>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768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 style="thick">
        <color rgb="FFEA0D2C"/>
      </top>
      <bottom style="medium">
        <color rgb="FFBFBFBF"/>
      </bottom>
      <diagonal/>
    </border>
    <border>
      <left/>
      <right/>
      <top style="thick">
        <color rgb="FFEA0D2C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13" xfId="0" applyBorder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/>
    <xf numFmtId="0" fontId="13" fillId="3" borderId="19" xfId="0" applyFont="1" applyFill="1" applyBorder="1" applyAlignment="1">
      <alignment horizontal="justify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1" fillId="0" borderId="0" xfId="2"/>
    <xf numFmtId="0" fontId="11" fillId="0" borderId="0" xfId="2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0" fillId="0" borderId="0" xfId="2" applyFont="1"/>
    <xf numFmtId="2" fontId="7" fillId="0" borderId="4" xfId="0" applyNumberFormat="1" applyFont="1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0" fillId="5" borderId="0" xfId="0" applyFill="1"/>
    <xf numFmtId="49" fontId="0" fillId="0" borderId="8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3" fontId="0" fillId="2" borderId="13" xfId="0" applyNumberFormat="1" applyFill="1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1" fillId="0" borderId="15" xfId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1" xfId="0" applyBorder="1"/>
    <xf numFmtId="2" fontId="0" fillId="0" borderId="32" xfId="0" applyNumberFormat="1" applyBorder="1"/>
    <xf numFmtId="0" fontId="0" fillId="0" borderId="32" xfId="0" applyBorder="1"/>
    <xf numFmtId="0" fontId="0" fillId="0" borderId="33" xfId="0" applyBorder="1"/>
    <xf numFmtId="0" fontId="0" fillId="0" borderId="13" xfId="3" applyNumberFormat="1" applyFont="1" applyBorder="1"/>
    <xf numFmtId="0" fontId="0" fillId="7" borderId="13" xfId="3" applyNumberFormat="1" applyFont="1" applyFill="1" applyBorder="1"/>
    <xf numFmtId="0" fontId="0" fillId="8" borderId="13" xfId="3" applyNumberFormat="1" applyFont="1" applyFill="1" applyBorder="1"/>
    <xf numFmtId="0" fontId="0" fillId="0" borderId="13" xfId="0" applyBorder="1" applyAlignment="1">
      <alignment horizontal="center"/>
    </xf>
    <xf numFmtId="49" fontId="0" fillId="8" borderId="1" xfId="0" applyNumberFormat="1" applyFill="1" applyBorder="1"/>
    <xf numFmtId="0" fontId="0" fillId="6" borderId="13" xfId="0" applyFill="1" applyBorder="1"/>
    <xf numFmtId="49" fontId="20" fillId="6" borderId="1" xfId="0" applyNumberFormat="1" applyFont="1" applyFill="1" applyBorder="1" applyAlignment="1">
      <alignment wrapText="1"/>
    </xf>
    <xf numFmtId="0" fontId="0" fillId="7" borderId="13" xfId="0" applyFill="1" applyBorder="1"/>
    <xf numFmtId="49" fontId="20" fillId="7" borderId="1" xfId="0" applyNumberFormat="1" applyFont="1" applyFill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9" fontId="21" fillId="0" borderId="0" xfId="0" applyNumberFormat="1" applyFont="1" applyAlignment="1">
      <alignment vertical="center" wrapText="1"/>
    </xf>
    <xf numFmtId="2" fontId="0" fillId="0" borderId="13" xfId="3" applyNumberFormat="1" applyFont="1" applyBorder="1"/>
    <xf numFmtId="2" fontId="0" fillId="6" borderId="13" xfId="3" applyNumberFormat="1" applyFont="1" applyFill="1" applyBorder="1"/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6" fillId="4" borderId="24" xfId="0" applyFont="1" applyFill="1" applyBorder="1" applyAlignment="1">
      <alignment vertical="center" wrapText="1"/>
    </xf>
    <xf numFmtId="0" fontId="16" fillId="4" borderId="30" xfId="0" applyFont="1" applyFill="1" applyBorder="1" applyAlignment="1">
      <alignment vertical="center" wrapText="1"/>
    </xf>
  </cellXfs>
  <cellStyles count="4">
    <cellStyle name="Hipersaitas" xfId="1" builtinId="8"/>
    <cellStyle name="Įprastas" xfId="0" builtinId="0"/>
    <cellStyle name="Kablelis" xfId="3" builtinId="3"/>
    <cellStyle name="Normal 2" xfId="2" xr:uid="{65805C68-21B0-4823-80E6-B3BA5918F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268941</xdr:colOff>
      <xdr:row>0</xdr:row>
      <xdr:rowOff>89647</xdr:rowOff>
    </xdr:from>
    <xdr:to>
      <xdr:col>17</xdr:col>
      <xdr:colOff>20711</xdr:colOff>
      <xdr:row>6</xdr:row>
      <xdr:rowOff>138951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CA72F-E073-431F-A679-D86CAF9CC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86" t="35506" r="23652" b="45917"/>
        <a:stretch/>
      </xdr:blipFill>
      <xdr:spPr>
        <a:xfrm>
          <a:off x="7582647" y="89647"/>
          <a:ext cx="5877652" cy="121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limatas.gamta.lt/files/NIR_2020%2004%2015.pdf" TargetMode="External"/><Relationship Id="rId2" Type="http://schemas.openxmlformats.org/officeDocument/2006/relationships/hyperlink" Target="http://klimatas.gamta.lt/files/NIR_2020%2004%2015.pdf" TargetMode="External"/><Relationship Id="rId1" Type="http://schemas.openxmlformats.org/officeDocument/2006/relationships/hyperlink" Target="http://klimatas.gamta.lt/files/NIR_2020%2004%2015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-seimas.lrs.lt/portal/legalAct/lt/TAD/TAIS.324459/EpBoWxVibC" TargetMode="External"/><Relationship Id="rId1" Type="http://schemas.openxmlformats.org/officeDocument/2006/relationships/hyperlink" Target="https://e-seimas.lrs.lt/portal/legalAct/lt/TAD/15767120a80711e68987e8320e9a5185/as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9217-05AD-4A58-B096-86E9C578F186}">
  <sheetPr>
    <tabColor theme="9"/>
  </sheetPr>
  <dimension ref="A1:C28"/>
  <sheetViews>
    <sheetView tabSelected="1" zoomScale="110" zoomScaleNormal="110" workbookViewId="0">
      <selection activeCell="F8" sqref="F8"/>
    </sheetView>
  </sheetViews>
  <sheetFormatPr defaultRowHeight="15" x14ac:dyDescent="0.25"/>
  <cols>
    <col min="1" max="1" width="7.5703125" customWidth="1"/>
    <col min="2" max="2" width="70" customWidth="1"/>
    <col min="3" max="3" width="12.42578125" bestFit="1" customWidth="1"/>
    <col min="4" max="4" width="14" bestFit="1" customWidth="1"/>
  </cols>
  <sheetData>
    <row r="1" spans="1:3" ht="15.75" thickBot="1" x14ac:dyDescent="0.3"/>
    <row r="2" spans="1:3" ht="15.75" thickBot="1" x14ac:dyDescent="0.3">
      <c r="B2" s="53" t="s">
        <v>151</v>
      </c>
    </row>
    <row r="3" spans="1:3" ht="31.5" customHeight="1" x14ac:dyDescent="0.25">
      <c r="B3" s="55" t="s">
        <v>154</v>
      </c>
    </row>
    <row r="4" spans="1:3" ht="21.75" customHeight="1" x14ac:dyDescent="0.25">
      <c r="B4" s="35" t="s">
        <v>157</v>
      </c>
    </row>
    <row r="5" spans="1:3" ht="81.75" customHeight="1" thickBot="1" x14ac:dyDescent="0.3">
      <c r="B5" s="36" t="s">
        <v>158</v>
      </c>
    </row>
    <row r="6" spans="1:3" ht="39" customHeight="1" x14ac:dyDescent="0.25">
      <c r="B6" s="57" t="s">
        <v>165</v>
      </c>
    </row>
    <row r="7" spans="1:3" x14ac:dyDescent="0.25">
      <c r="B7" s="35" t="s">
        <v>162</v>
      </c>
    </row>
    <row r="8" spans="1:3" ht="82.5" customHeight="1" thickBot="1" x14ac:dyDescent="0.3">
      <c r="B8" s="36" t="s">
        <v>163</v>
      </c>
    </row>
    <row r="9" spans="1:3" ht="35.25" customHeight="1" x14ac:dyDescent="0.25">
      <c r="B9" s="61" t="s">
        <v>156</v>
      </c>
    </row>
    <row r="10" spans="1:3" ht="31.5" customHeight="1" x14ac:dyDescent="0.25">
      <c r="A10" s="58" t="s">
        <v>159</v>
      </c>
      <c r="B10" s="59" t="s">
        <v>160</v>
      </c>
      <c r="C10" s="60" t="s">
        <v>161</v>
      </c>
    </row>
    <row r="11" spans="1:3" ht="18.600000000000001" customHeight="1" x14ac:dyDescent="0.25">
      <c r="A11" s="64">
        <v>1</v>
      </c>
      <c r="B11" s="54" t="s">
        <v>141</v>
      </c>
      <c r="C11" s="63"/>
    </row>
    <row r="12" spans="1:3" x14ac:dyDescent="0.25">
      <c r="A12" s="64">
        <v>2</v>
      </c>
      <c r="B12" s="54" t="s">
        <v>148</v>
      </c>
      <c r="C12" s="63"/>
    </row>
    <row r="13" spans="1:3" x14ac:dyDescent="0.25">
      <c r="A13" s="52">
        <v>3</v>
      </c>
      <c r="B13" s="15" t="s">
        <v>153</v>
      </c>
      <c r="C13" s="49">
        <f>C11*8000-C12</f>
        <v>0</v>
      </c>
    </row>
    <row r="14" spans="1:3" x14ac:dyDescent="0.25">
      <c r="A14" s="52">
        <v>4</v>
      </c>
      <c r="B14" s="15" t="s">
        <v>152</v>
      </c>
      <c r="C14" s="49">
        <f>C13*0.5</f>
        <v>0</v>
      </c>
    </row>
    <row r="15" spans="1:3" x14ac:dyDescent="0.25">
      <c r="A15" s="52"/>
      <c r="B15" s="15"/>
      <c r="C15" s="49"/>
    </row>
    <row r="16" spans="1:3" x14ac:dyDescent="0.25">
      <c r="A16" s="65">
        <v>5</v>
      </c>
      <c r="B16" s="56" t="s">
        <v>140</v>
      </c>
      <c r="C16" s="50"/>
    </row>
    <row r="17" spans="1:3" x14ac:dyDescent="0.25">
      <c r="A17" s="65">
        <v>6</v>
      </c>
      <c r="B17" s="56" t="s">
        <v>149</v>
      </c>
      <c r="C17" s="50"/>
    </row>
    <row r="18" spans="1:3" x14ac:dyDescent="0.25">
      <c r="A18" s="52">
        <v>7</v>
      </c>
      <c r="B18" s="15" t="s">
        <v>142</v>
      </c>
      <c r="C18" s="49">
        <f>C16*8000-C17</f>
        <v>0</v>
      </c>
    </row>
    <row r="19" spans="1:3" x14ac:dyDescent="0.25">
      <c r="A19" s="52"/>
      <c r="B19" s="15"/>
      <c r="C19" s="49"/>
    </row>
    <row r="20" spans="1:3" ht="30" x14ac:dyDescent="0.25">
      <c r="A20" s="52">
        <v>8</v>
      </c>
      <c r="B20" s="66" t="s">
        <v>164</v>
      </c>
      <c r="C20" s="51"/>
    </row>
    <row r="21" spans="1:3" x14ac:dyDescent="0.25">
      <c r="A21" s="52">
        <v>9</v>
      </c>
      <c r="B21" s="15" t="s">
        <v>150</v>
      </c>
      <c r="C21" s="49">
        <f>(IF(C18&gt;0,C18,C14))/1000</f>
        <v>0</v>
      </c>
    </row>
    <row r="22" spans="1:3" x14ac:dyDescent="0.25">
      <c r="A22" s="52"/>
      <c r="B22" s="15"/>
      <c r="C22" s="49"/>
    </row>
    <row r="23" spans="1:3" x14ac:dyDescent="0.25">
      <c r="A23" s="52"/>
      <c r="B23" s="52" t="s">
        <v>155</v>
      </c>
      <c r="C23" s="49"/>
    </row>
    <row r="24" spans="1:3" x14ac:dyDescent="0.25">
      <c r="A24" s="52">
        <v>10</v>
      </c>
      <c r="B24" s="15" t="s">
        <v>143</v>
      </c>
      <c r="C24" s="62">
        <f>Biometanas!G64</f>
        <v>0</v>
      </c>
    </row>
    <row r="25" spans="1:3" x14ac:dyDescent="0.25">
      <c r="A25" s="52">
        <v>11</v>
      </c>
      <c r="B25" s="15" t="s">
        <v>144</v>
      </c>
      <c r="C25" s="49">
        <f>Biometanas!G65</f>
        <v>0</v>
      </c>
    </row>
    <row r="26" spans="1:3" x14ac:dyDescent="0.25">
      <c r="A26" s="52">
        <v>12</v>
      </c>
      <c r="B26" s="15" t="s">
        <v>145</v>
      </c>
      <c r="C26" s="49">
        <v>15</v>
      </c>
    </row>
    <row r="27" spans="1:3" x14ac:dyDescent="0.25">
      <c r="A27" s="52">
        <v>13</v>
      </c>
      <c r="B27" s="15" t="s">
        <v>146</v>
      </c>
      <c r="C27" s="62">
        <f>Biometanas!G66</f>
        <v>0</v>
      </c>
    </row>
    <row r="28" spans="1:3" x14ac:dyDescent="0.25">
      <c r="A28" s="52">
        <v>14</v>
      </c>
      <c r="B28" s="15" t="s">
        <v>147</v>
      </c>
      <c r="C28" s="62">
        <f>Biometanas!G68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7C52-8E94-44F6-A5ED-9B61E450C9AD}">
  <dimension ref="A1:H70"/>
  <sheetViews>
    <sheetView zoomScale="85" zoomScaleNormal="85" workbookViewId="0">
      <selection activeCell="K56" sqref="K56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5" max="5" width="21.42578125" customWidth="1"/>
    <col min="6" max="6" width="20.140625" customWidth="1"/>
  </cols>
  <sheetData>
    <row r="1" spans="1:7" x14ac:dyDescent="0.25">
      <c r="A1" s="14"/>
    </row>
    <row r="2" spans="1:7" ht="15.75" thickBot="1" x14ac:dyDescent="0.3"/>
    <row r="3" spans="1:7" ht="15.75" thickBot="1" x14ac:dyDescent="0.3">
      <c r="A3" s="67" t="s">
        <v>69</v>
      </c>
      <c r="B3" s="72"/>
      <c r="C3" s="72"/>
      <c r="D3" s="72"/>
      <c r="E3" s="72"/>
      <c r="F3" s="72"/>
      <c r="G3" s="68"/>
    </row>
    <row r="4" spans="1:7" ht="15.75" thickBot="1" x14ac:dyDescent="0.3">
      <c r="A4" s="85" t="s">
        <v>28</v>
      </c>
      <c r="B4" s="79" t="s">
        <v>29</v>
      </c>
      <c r="C4" s="80"/>
      <c r="D4" s="69" t="s">
        <v>30</v>
      </c>
      <c r="E4" s="70"/>
      <c r="F4" s="71"/>
      <c r="G4" s="8"/>
    </row>
    <row r="5" spans="1:7" ht="15.75" thickBot="1" x14ac:dyDescent="0.3">
      <c r="A5" s="86"/>
      <c r="B5" s="81"/>
      <c r="C5" s="82"/>
      <c r="D5" s="69" t="s">
        <v>70</v>
      </c>
      <c r="E5" s="71"/>
      <c r="F5" s="8" t="s">
        <v>31</v>
      </c>
      <c r="G5" s="9"/>
    </row>
    <row r="6" spans="1:7" ht="15.75" thickBot="1" x14ac:dyDescent="0.3">
      <c r="A6" s="86"/>
      <c r="B6" s="81"/>
      <c r="C6" s="82"/>
      <c r="D6" s="69" t="s">
        <v>32</v>
      </c>
      <c r="E6" s="71"/>
      <c r="F6" s="8" t="s">
        <v>33</v>
      </c>
      <c r="G6" s="9"/>
    </row>
    <row r="7" spans="1:7" ht="15.75" thickBot="1" x14ac:dyDescent="0.3">
      <c r="A7" s="86"/>
      <c r="B7" s="81"/>
      <c r="C7" s="82"/>
      <c r="D7" s="69" t="s">
        <v>34</v>
      </c>
      <c r="E7" s="71"/>
      <c r="F7" s="8" t="s">
        <v>35</v>
      </c>
      <c r="G7" s="9"/>
    </row>
    <row r="8" spans="1:7" ht="15.75" thickBot="1" x14ac:dyDescent="0.3">
      <c r="A8" s="86"/>
      <c r="B8" s="81"/>
      <c r="C8" s="82"/>
      <c r="D8" s="69"/>
      <c r="E8" s="71"/>
      <c r="F8" s="8"/>
      <c r="G8" s="9"/>
    </row>
    <row r="9" spans="1:7" ht="15.75" thickBot="1" x14ac:dyDescent="0.3">
      <c r="A9" s="86"/>
      <c r="B9" s="81"/>
      <c r="C9" s="82"/>
      <c r="D9" s="69" t="s">
        <v>36</v>
      </c>
      <c r="E9" s="70"/>
      <c r="F9" s="71"/>
      <c r="G9" s="8"/>
    </row>
    <row r="10" spans="1:7" ht="15.75" thickBot="1" x14ac:dyDescent="0.3">
      <c r="A10" s="86"/>
      <c r="B10" s="81"/>
      <c r="C10" s="82"/>
      <c r="D10" s="69" t="s">
        <v>70</v>
      </c>
      <c r="E10" s="71"/>
      <c r="F10" s="8" t="s">
        <v>37</v>
      </c>
      <c r="G10" s="9"/>
    </row>
    <row r="11" spans="1:7" ht="15.75" thickBot="1" x14ac:dyDescent="0.3">
      <c r="A11" s="86"/>
      <c r="B11" s="81"/>
      <c r="C11" s="82"/>
      <c r="D11" s="69" t="s">
        <v>32</v>
      </c>
      <c r="E11" s="71"/>
      <c r="F11" s="8" t="s">
        <v>38</v>
      </c>
      <c r="G11" s="9"/>
    </row>
    <row r="12" spans="1:7" ht="15.75" thickBot="1" x14ac:dyDescent="0.3">
      <c r="A12" s="86"/>
      <c r="B12" s="81"/>
      <c r="C12" s="82"/>
      <c r="D12" s="69" t="s">
        <v>34</v>
      </c>
      <c r="E12" s="71"/>
      <c r="F12" s="8" t="s">
        <v>39</v>
      </c>
      <c r="G12" s="9"/>
    </row>
    <row r="13" spans="1:7" ht="15.75" thickBot="1" x14ac:dyDescent="0.3">
      <c r="A13" s="86"/>
      <c r="B13" s="81"/>
      <c r="C13" s="82"/>
      <c r="D13" s="69"/>
      <c r="E13" s="71"/>
      <c r="F13" s="8"/>
      <c r="G13" s="9"/>
    </row>
    <row r="14" spans="1:7" ht="15.75" thickBot="1" x14ac:dyDescent="0.3">
      <c r="A14" s="86"/>
      <c r="B14" s="81"/>
      <c r="C14" s="82"/>
      <c r="D14" s="69" t="s">
        <v>40</v>
      </c>
      <c r="E14" s="70"/>
      <c r="F14" s="71"/>
      <c r="G14" s="8"/>
    </row>
    <row r="15" spans="1:7" ht="15.75" thickBot="1" x14ac:dyDescent="0.3">
      <c r="A15" s="86"/>
      <c r="B15" s="81"/>
      <c r="C15" s="82"/>
      <c r="D15" s="69" t="s">
        <v>70</v>
      </c>
      <c r="E15" s="71"/>
      <c r="F15" s="8" t="s">
        <v>41</v>
      </c>
      <c r="G15" s="9"/>
    </row>
    <row r="16" spans="1:7" ht="15.75" thickBot="1" x14ac:dyDescent="0.3">
      <c r="A16" s="86"/>
      <c r="B16" s="81"/>
      <c r="C16" s="82"/>
      <c r="D16" s="69" t="s">
        <v>32</v>
      </c>
      <c r="E16" s="71"/>
      <c r="F16" s="8" t="s">
        <v>42</v>
      </c>
      <c r="G16" s="9"/>
    </row>
    <row r="17" spans="1:8" ht="15.75" thickBot="1" x14ac:dyDescent="0.3">
      <c r="A17" s="86"/>
      <c r="B17" s="81"/>
      <c r="C17" s="82"/>
      <c r="D17" s="69" t="s">
        <v>34</v>
      </c>
      <c r="E17" s="71"/>
      <c r="F17" s="8" t="s">
        <v>43</v>
      </c>
      <c r="G17" s="9"/>
    </row>
    <row r="18" spans="1:8" ht="15.75" thickBot="1" x14ac:dyDescent="0.3">
      <c r="A18" s="86"/>
      <c r="B18" s="83"/>
      <c r="C18" s="84"/>
      <c r="D18" s="69"/>
      <c r="E18" s="71"/>
      <c r="F18" s="8"/>
      <c r="G18" s="9"/>
    </row>
    <row r="19" spans="1:8" ht="15.75" thickBot="1" x14ac:dyDescent="0.3">
      <c r="A19" s="86"/>
      <c r="B19" s="79" t="s">
        <v>44</v>
      </c>
      <c r="C19" s="80"/>
      <c r="D19" s="69" t="s">
        <v>45</v>
      </c>
      <c r="E19" s="70"/>
      <c r="F19" s="71"/>
      <c r="G19" s="9"/>
    </row>
    <row r="20" spans="1:8" ht="15.75" thickBot="1" x14ac:dyDescent="0.3">
      <c r="A20" s="86"/>
      <c r="B20" s="81"/>
      <c r="C20" s="82"/>
      <c r="D20" s="69" t="s">
        <v>46</v>
      </c>
      <c r="E20" s="71"/>
      <c r="F20" s="8" t="s">
        <v>47</v>
      </c>
      <c r="G20" s="9"/>
    </row>
    <row r="21" spans="1:8" ht="15.75" thickBot="1" x14ac:dyDescent="0.3">
      <c r="A21" s="86"/>
      <c r="B21" s="81"/>
      <c r="C21" s="82"/>
      <c r="D21" s="69" t="s">
        <v>71</v>
      </c>
      <c r="E21" s="71"/>
      <c r="F21" s="8" t="s">
        <v>48</v>
      </c>
      <c r="G21" s="9"/>
    </row>
    <row r="22" spans="1:8" ht="15.75" thickBot="1" x14ac:dyDescent="0.3">
      <c r="A22" s="87"/>
      <c r="B22" s="83"/>
      <c r="C22" s="84"/>
      <c r="D22" s="69" t="s">
        <v>49</v>
      </c>
      <c r="E22" s="71"/>
      <c r="F22" s="8" t="s">
        <v>50</v>
      </c>
      <c r="G22" s="9"/>
    </row>
    <row r="23" spans="1:8" ht="15.75" thickBot="1" x14ac:dyDescent="0.3">
      <c r="A23" s="85" t="s">
        <v>51</v>
      </c>
      <c r="B23" s="69" t="s">
        <v>72</v>
      </c>
      <c r="C23" s="70"/>
      <c r="D23" s="70"/>
      <c r="E23" s="71"/>
      <c r="F23" s="8" t="s">
        <v>52</v>
      </c>
      <c r="G23" s="9"/>
    </row>
    <row r="24" spans="1:8" ht="20.45" customHeight="1" thickBot="1" x14ac:dyDescent="0.3">
      <c r="A24" s="86"/>
      <c r="B24" s="69" t="s">
        <v>73</v>
      </c>
      <c r="C24" s="70"/>
      <c r="D24" s="70"/>
      <c r="E24" s="71"/>
      <c r="F24" s="8" t="s">
        <v>53</v>
      </c>
      <c r="G24" s="9"/>
    </row>
    <row r="25" spans="1:8" ht="27" customHeight="1" thickBot="1" x14ac:dyDescent="0.3">
      <c r="A25" s="86"/>
      <c r="B25" s="69" t="s">
        <v>74</v>
      </c>
      <c r="C25" s="70"/>
      <c r="D25" s="70"/>
      <c r="E25" s="71"/>
      <c r="F25" s="8" t="s">
        <v>75</v>
      </c>
      <c r="G25" s="9"/>
    </row>
    <row r="26" spans="1:8" ht="15.75" thickBot="1" x14ac:dyDescent="0.3">
      <c r="A26" s="86"/>
      <c r="B26" s="69" t="s">
        <v>76</v>
      </c>
      <c r="C26" s="70"/>
      <c r="D26" s="70"/>
      <c r="E26" s="71"/>
      <c r="F26" s="8" t="s">
        <v>54</v>
      </c>
      <c r="G26" s="9"/>
    </row>
    <row r="27" spans="1:8" ht="15.75" thickBot="1" x14ac:dyDescent="0.3">
      <c r="A27" s="86"/>
      <c r="B27" s="69" t="s">
        <v>77</v>
      </c>
      <c r="C27" s="70"/>
      <c r="D27" s="70"/>
      <c r="E27" s="71"/>
      <c r="F27" s="8" t="s">
        <v>55</v>
      </c>
      <c r="G27" s="9"/>
    </row>
    <row r="28" spans="1:8" ht="15.75" thickBot="1" x14ac:dyDescent="0.3">
      <c r="A28" s="86"/>
      <c r="B28" s="69" t="s">
        <v>78</v>
      </c>
      <c r="C28" s="70"/>
      <c r="D28" s="70"/>
      <c r="E28" s="71"/>
      <c r="F28" s="8" t="s">
        <v>79</v>
      </c>
      <c r="G28" s="9"/>
    </row>
    <row r="29" spans="1:8" ht="15.75" thickBot="1" x14ac:dyDescent="0.3">
      <c r="A29" s="86"/>
      <c r="B29" s="69" t="s">
        <v>80</v>
      </c>
      <c r="C29" s="70"/>
      <c r="D29" s="70"/>
      <c r="E29" s="71"/>
      <c r="F29" s="8" t="s">
        <v>81</v>
      </c>
      <c r="G29" s="31">
        <f>Kuro_persk!B18</f>
        <v>0</v>
      </c>
      <c r="H29" t="s">
        <v>139</v>
      </c>
    </row>
    <row r="30" spans="1:8" ht="15.75" thickBot="1" x14ac:dyDescent="0.3">
      <c r="A30" s="86"/>
      <c r="B30" s="69" t="s">
        <v>82</v>
      </c>
      <c r="C30" s="70"/>
      <c r="D30" s="70"/>
      <c r="E30" s="71"/>
      <c r="F30" s="8" t="s">
        <v>83</v>
      </c>
      <c r="G30" s="9">
        <f>Faktoriai!E15</f>
        <v>0.22</v>
      </c>
    </row>
    <row r="31" spans="1:8" ht="15.75" thickBot="1" x14ac:dyDescent="0.3">
      <c r="A31" s="87"/>
      <c r="B31" s="69" t="s">
        <v>84</v>
      </c>
      <c r="C31" s="70"/>
      <c r="D31" s="70"/>
      <c r="E31" s="71"/>
      <c r="F31" s="8" t="s">
        <v>85</v>
      </c>
      <c r="G31" s="9">
        <f>G29*G30</f>
        <v>0</v>
      </c>
    </row>
    <row r="32" spans="1:8" ht="30.75" thickBot="1" x14ac:dyDescent="0.3">
      <c r="A32" s="69" t="s">
        <v>86</v>
      </c>
      <c r="B32" s="70"/>
      <c r="C32" s="70"/>
      <c r="D32" s="70"/>
      <c r="E32" s="71"/>
      <c r="F32" s="10" t="s">
        <v>87</v>
      </c>
      <c r="G32" s="9">
        <f>G7+G12+G17+G22+G25+G28+G31</f>
        <v>0</v>
      </c>
    </row>
    <row r="33" spans="1:7" ht="15.75" thickBot="1" x14ac:dyDescent="0.3">
      <c r="A33" s="67" t="s">
        <v>0</v>
      </c>
      <c r="B33" s="72"/>
      <c r="C33" s="72"/>
      <c r="D33" s="72"/>
      <c r="E33" s="72"/>
      <c r="F33" s="72"/>
      <c r="G33" s="68"/>
    </row>
    <row r="34" spans="1:7" ht="15.75" thickBot="1" x14ac:dyDescent="0.3">
      <c r="A34" s="85" t="s">
        <v>28</v>
      </c>
      <c r="B34" s="79" t="s">
        <v>29</v>
      </c>
      <c r="C34" s="80"/>
      <c r="D34" s="69" t="s">
        <v>30</v>
      </c>
      <c r="E34" s="70"/>
      <c r="F34" s="71"/>
      <c r="G34" s="8"/>
    </row>
    <row r="35" spans="1:7" ht="15.75" thickBot="1" x14ac:dyDescent="0.3">
      <c r="A35" s="86"/>
      <c r="B35" s="81"/>
      <c r="C35" s="82"/>
      <c r="D35" s="69" t="s">
        <v>70</v>
      </c>
      <c r="E35" s="71"/>
      <c r="F35" s="8" t="s">
        <v>31</v>
      </c>
      <c r="G35" s="9"/>
    </row>
    <row r="36" spans="1:7" ht="15.75" thickBot="1" x14ac:dyDescent="0.3">
      <c r="A36" s="86"/>
      <c r="B36" s="81"/>
      <c r="C36" s="82"/>
      <c r="D36" s="69" t="s">
        <v>32</v>
      </c>
      <c r="E36" s="71"/>
      <c r="F36" s="8" t="s">
        <v>33</v>
      </c>
      <c r="G36" s="9"/>
    </row>
    <row r="37" spans="1:7" ht="15.75" thickBot="1" x14ac:dyDescent="0.3">
      <c r="A37" s="86"/>
      <c r="B37" s="81"/>
      <c r="C37" s="82"/>
      <c r="D37" s="69" t="s">
        <v>34</v>
      </c>
      <c r="E37" s="71"/>
      <c r="F37" s="8" t="s">
        <v>35</v>
      </c>
      <c r="G37" s="9"/>
    </row>
    <row r="38" spans="1:7" ht="15.75" thickBot="1" x14ac:dyDescent="0.3">
      <c r="A38" s="86"/>
      <c r="B38" s="81"/>
      <c r="C38" s="82"/>
      <c r="D38" s="69"/>
      <c r="E38" s="71"/>
      <c r="F38" s="8"/>
      <c r="G38" s="9"/>
    </row>
    <row r="39" spans="1:7" ht="15.75" thickBot="1" x14ac:dyDescent="0.3">
      <c r="A39" s="86"/>
      <c r="B39" s="81"/>
      <c r="C39" s="82"/>
      <c r="D39" s="69" t="s">
        <v>36</v>
      </c>
      <c r="E39" s="70"/>
      <c r="F39" s="71"/>
      <c r="G39" s="8"/>
    </row>
    <row r="40" spans="1:7" ht="15.75" thickBot="1" x14ac:dyDescent="0.3">
      <c r="A40" s="86"/>
      <c r="B40" s="81"/>
      <c r="C40" s="82"/>
      <c r="D40" s="69" t="s">
        <v>70</v>
      </c>
      <c r="E40" s="71"/>
      <c r="F40" s="8" t="s">
        <v>37</v>
      </c>
      <c r="G40" s="9"/>
    </row>
    <row r="41" spans="1:7" ht="15.75" thickBot="1" x14ac:dyDescent="0.3">
      <c r="A41" s="86"/>
      <c r="B41" s="81"/>
      <c r="C41" s="82"/>
      <c r="D41" s="69" t="s">
        <v>32</v>
      </c>
      <c r="E41" s="71"/>
      <c r="F41" s="8" t="s">
        <v>38</v>
      </c>
      <c r="G41" s="9"/>
    </row>
    <row r="42" spans="1:7" ht="15.75" thickBot="1" x14ac:dyDescent="0.3">
      <c r="A42" s="86"/>
      <c r="B42" s="81"/>
      <c r="C42" s="82"/>
      <c r="D42" s="69" t="s">
        <v>34</v>
      </c>
      <c r="E42" s="71"/>
      <c r="F42" s="8" t="s">
        <v>39</v>
      </c>
      <c r="G42" s="9"/>
    </row>
    <row r="43" spans="1:7" ht="15.75" thickBot="1" x14ac:dyDescent="0.3">
      <c r="A43" s="86"/>
      <c r="B43" s="81"/>
      <c r="C43" s="82"/>
      <c r="D43" s="69"/>
      <c r="E43" s="71"/>
      <c r="F43" s="8"/>
      <c r="G43" s="9"/>
    </row>
    <row r="44" spans="1:7" ht="15.75" thickBot="1" x14ac:dyDescent="0.3">
      <c r="A44" s="86"/>
      <c r="B44" s="81"/>
      <c r="C44" s="82"/>
      <c r="D44" s="69" t="s">
        <v>40</v>
      </c>
      <c r="E44" s="70"/>
      <c r="F44" s="71"/>
      <c r="G44" s="8"/>
    </row>
    <row r="45" spans="1:7" ht="15.75" thickBot="1" x14ac:dyDescent="0.3">
      <c r="A45" s="86"/>
      <c r="B45" s="81"/>
      <c r="C45" s="82"/>
      <c r="D45" s="69" t="s">
        <v>70</v>
      </c>
      <c r="E45" s="71"/>
      <c r="F45" s="8" t="s">
        <v>41</v>
      </c>
      <c r="G45" s="9"/>
    </row>
    <row r="46" spans="1:7" ht="15.75" thickBot="1" x14ac:dyDescent="0.3">
      <c r="A46" s="86"/>
      <c r="B46" s="81"/>
      <c r="C46" s="82"/>
      <c r="D46" s="69" t="s">
        <v>32</v>
      </c>
      <c r="E46" s="71"/>
      <c r="F46" s="8" t="s">
        <v>42</v>
      </c>
      <c r="G46" s="9"/>
    </row>
    <row r="47" spans="1:7" ht="15.75" thickBot="1" x14ac:dyDescent="0.3">
      <c r="A47" s="86"/>
      <c r="B47" s="81"/>
      <c r="C47" s="82"/>
      <c r="D47" s="69" t="s">
        <v>34</v>
      </c>
      <c r="E47" s="71"/>
      <c r="F47" s="8" t="s">
        <v>43</v>
      </c>
      <c r="G47" s="9"/>
    </row>
    <row r="48" spans="1:7" ht="15.75" thickBot="1" x14ac:dyDescent="0.3">
      <c r="A48" s="86"/>
      <c r="B48" s="83"/>
      <c r="C48" s="84"/>
      <c r="D48" s="69"/>
      <c r="E48" s="71"/>
      <c r="F48" s="8"/>
      <c r="G48" s="9"/>
    </row>
    <row r="49" spans="1:7" ht="15.75" thickBot="1" x14ac:dyDescent="0.3">
      <c r="A49" s="86"/>
      <c r="B49" s="79" t="s">
        <v>44</v>
      </c>
      <c r="C49" s="80"/>
      <c r="D49" s="69" t="s">
        <v>45</v>
      </c>
      <c r="E49" s="70"/>
      <c r="F49" s="71"/>
      <c r="G49" s="9"/>
    </row>
    <row r="50" spans="1:7" ht="15.75" thickBot="1" x14ac:dyDescent="0.3">
      <c r="A50" s="86"/>
      <c r="B50" s="81"/>
      <c r="C50" s="82"/>
      <c r="D50" s="69" t="s">
        <v>46</v>
      </c>
      <c r="E50" s="71"/>
      <c r="F50" s="8" t="s">
        <v>47</v>
      </c>
      <c r="G50" s="9"/>
    </row>
    <row r="51" spans="1:7" ht="15.75" thickBot="1" x14ac:dyDescent="0.3">
      <c r="A51" s="86"/>
      <c r="B51" s="81"/>
      <c r="C51" s="82"/>
      <c r="D51" s="69" t="s">
        <v>71</v>
      </c>
      <c r="E51" s="71"/>
      <c r="F51" s="8" t="s">
        <v>48</v>
      </c>
      <c r="G51" s="9"/>
    </row>
    <row r="52" spans="1:7" ht="15.75" thickBot="1" x14ac:dyDescent="0.3">
      <c r="A52" s="87"/>
      <c r="B52" s="83"/>
      <c r="C52" s="84"/>
      <c r="D52" s="69" t="s">
        <v>49</v>
      </c>
      <c r="E52" s="71"/>
      <c r="F52" s="8" t="s">
        <v>50</v>
      </c>
      <c r="G52" s="9"/>
    </row>
    <row r="53" spans="1:7" ht="15.75" thickBot="1" x14ac:dyDescent="0.3">
      <c r="A53" s="76"/>
      <c r="B53" s="69" t="s">
        <v>72</v>
      </c>
      <c r="C53" s="70"/>
      <c r="D53" s="70"/>
      <c r="E53" s="71"/>
      <c r="F53" s="8" t="s">
        <v>52</v>
      </c>
      <c r="G53" s="9">
        <f>('Paraiškos informacija'!C20)/1000</f>
        <v>0</v>
      </c>
    </row>
    <row r="54" spans="1:7" ht="15.75" thickBot="1" x14ac:dyDescent="0.3">
      <c r="A54" s="77"/>
      <c r="B54" s="69" t="s">
        <v>73</v>
      </c>
      <c r="C54" s="70"/>
      <c r="D54" s="70"/>
      <c r="E54" s="71"/>
      <c r="F54" s="8" t="s">
        <v>53</v>
      </c>
      <c r="G54" s="9">
        <v>0.42</v>
      </c>
    </row>
    <row r="55" spans="1:7" ht="15.75" thickBot="1" x14ac:dyDescent="0.3">
      <c r="A55" s="77"/>
      <c r="B55" s="69" t="s">
        <v>88</v>
      </c>
      <c r="C55" s="70"/>
      <c r="D55" s="70"/>
      <c r="E55" s="71"/>
      <c r="F55" s="8" t="s">
        <v>75</v>
      </c>
      <c r="G55" s="9">
        <f>G53*G54</f>
        <v>0</v>
      </c>
    </row>
    <row r="56" spans="1:7" ht="15.75" thickBot="1" x14ac:dyDescent="0.3">
      <c r="A56" s="77"/>
      <c r="B56" s="69" t="s">
        <v>76</v>
      </c>
      <c r="C56" s="70"/>
      <c r="D56" s="70"/>
      <c r="E56" s="71"/>
      <c r="F56" s="8" t="s">
        <v>54</v>
      </c>
      <c r="G56" s="9"/>
    </row>
    <row r="57" spans="1:7" ht="15.75" thickBot="1" x14ac:dyDescent="0.3">
      <c r="A57" s="77"/>
      <c r="B57" s="69" t="s">
        <v>77</v>
      </c>
      <c r="C57" s="70"/>
      <c r="D57" s="70"/>
      <c r="E57" s="71"/>
      <c r="F57" s="8" t="s">
        <v>55</v>
      </c>
      <c r="G57" s="9"/>
    </row>
    <row r="58" spans="1:7" ht="15.75" thickBot="1" x14ac:dyDescent="0.3">
      <c r="A58" s="77"/>
      <c r="B58" s="69" t="s">
        <v>78</v>
      </c>
      <c r="C58" s="70"/>
      <c r="D58" s="70"/>
      <c r="E58" s="71"/>
      <c r="F58" s="8" t="s">
        <v>79</v>
      </c>
      <c r="G58" s="9"/>
    </row>
    <row r="59" spans="1:7" ht="15.75" thickBot="1" x14ac:dyDescent="0.3">
      <c r="A59" s="77"/>
      <c r="B59" s="69" t="s">
        <v>80</v>
      </c>
      <c r="C59" s="70"/>
      <c r="D59" s="70"/>
      <c r="E59" s="71"/>
      <c r="F59" s="8" t="s">
        <v>81</v>
      </c>
      <c r="G59" s="9">
        <v>0</v>
      </c>
    </row>
    <row r="60" spans="1:7" ht="15.75" thickBot="1" x14ac:dyDescent="0.3">
      <c r="A60" s="77"/>
      <c r="B60" s="69" t="s">
        <v>82</v>
      </c>
      <c r="C60" s="70"/>
      <c r="D60" s="70"/>
      <c r="E60" s="71"/>
      <c r="F60" s="8" t="s">
        <v>83</v>
      </c>
      <c r="G60" s="9">
        <f>Faktoriai!E15</f>
        <v>0.22</v>
      </c>
    </row>
    <row r="61" spans="1:7" ht="15.75" thickBot="1" x14ac:dyDescent="0.3">
      <c r="A61" s="78"/>
      <c r="B61" s="69" t="s">
        <v>84</v>
      </c>
      <c r="C61" s="70"/>
      <c r="D61" s="70"/>
      <c r="E61" s="71"/>
      <c r="F61" s="8" t="s">
        <v>85</v>
      </c>
      <c r="G61" s="9">
        <f>G59*G60</f>
        <v>0</v>
      </c>
    </row>
    <row r="62" spans="1:7" ht="30.75" thickBot="1" x14ac:dyDescent="0.3">
      <c r="A62" s="69" t="s">
        <v>86</v>
      </c>
      <c r="B62" s="70"/>
      <c r="C62" s="70"/>
      <c r="D62" s="70"/>
      <c r="E62" s="71"/>
      <c r="F62" s="10" t="s">
        <v>89</v>
      </c>
      <c r="G62" s="9">
        <f>G37+G42+G47+G52+G55+G58+G61</f>
        <v>0</v>
      </c>
    </row>
    <row r="63" spans="1:7" ht="15.75" thickBot="1" x14ac:dyDescent="0.3">
      <c r="A63" s="67" t="s">
        <v>56</v>
      </c>
      <c r="B63" s="72"/>
      <c r="C63" s="72"/>
      <c r="D63" s="72"/>
      <c r="E63" s="72"/>
      <c r="F63" s="72"/>
      <c r="G63" s="68"/>
    </row>
    <row r="64" spans="1:7" ht="15.75" thickBot="1" x14ac:dyDescent="0.3">
      <c r="A64" s="69" t="s">
        <v>57</v>
      </c>
      <c r="B64" s="70"/>
      <c r="C64" s="70"/>
      <c r="D64" s="70"/>
      <c r="E64" s="71"/>
      <c r="F64" s="10" t="s">
        <v>58</v>
      </c>
      <c r="G64" s="9">
        <f>G32</f>
        <v>0</v>
      </c>
    </row>
    <row r="65" spans="1:7" ht="15.75" thickBot="1" x14ac:dyDescent="0.3">
      <c r="A65" s="69" t="s">
        <v>59</v>
      </c>
      <c r="B65" s="70"/>
      <c r="C65" s="70"/>
      <c r="D65" s="70"/>
      <c r="E65" s="71"/>
      <c r="F65" s="8" t="s">
        <v>60</v>
      </c>
      <c r="G65" s="9">
        <f>G62</f>
        <v>0</v>
      </c>
    </row>
    <row r="66" spans="1:7" ht="15.75" thickBot="1" x14ac:dyDescent="0.3">
      <c r="A66" s="69" t="s">
        <v>61</v>
      </c>
      <c r="B66" s="70"/>
      <c r="C66" s="70"/>
      <c r="D66" s="70"/>
      <c r="E66" s="71"/>
      <c r="F66" s="8" t="s">
        <v>62</v>
      </c>
      <c r="G66" s="9">
        <f>G64-G65</f>
        <v>0</v>
      </c>
    </row>
    <row r="67" spans="1:7" ht="15.75" thickBot="1" x14ac:dyDescent="0.3">
      <c r="A67" s="73" t="s">
        <v>63</v>
      </c>
      <c r="B67" s="74"/>
      <c r="C67" s="74"/>
      <c r="D67" s="74"/>
      <c r="E67" s="75"/>
      <c r="F67" s="8" t="s">
        <v>64</v>
      </c>
      <c r="G67" s="9">
        <v>15</v>
      </c>
    </row>
    <row r="68" spans="1:7" ht="18" thickBot="1" x14ac:dyDescent="0.3">
      <c r="A68" s="67" t="s">
        <v>65</v>
      </c>
      <c r="B68" s="68"/>
      <c r="C68" s="67"/>
      <c r="D68" s="68"/>
      <c r="E68" s="12"/>
      <c r="F68" s="8" t="s">
        <v>66</v>
      </c>
      <c r="G68" s="9">
        <f>G66*G67</f>
        <v>0</v>
      </c>
    </row>
    <row r="69" spans="1:7" ht="15.75" x14ac:dyDescent="0.25">
      <c r="A69" s="11"/>
      <c r="B69" s="11"/>
      <c r="C69" s="11"/>
      <c r="D69" s="11"/>
      <c r="E69" s="11"/>
      <c r="F69" s="11"/>
      <c r="G69" s="11"/>
    </row>
    <row r="70" spans="1:7" ht="15.75" x14ac:dyDescent="0.25">
      <c r="A70" s="13"/>
    </row>
  </sheetData>
  <mergeCells count="75">
    <mergeCell ref="D16:E16"/>
    <mergeCell ref="A3:G3"/>
    <mergeCell ref="A4:A22"/>
    <mergeCell ref="B4:C18"/>
    <mergeCell ref="D4:F4"/>
    <mergeCell ref="D5:E5"/>
    <mergeCell ref="D6:E6"/>
    <mergeCell ref="D7:E7"/>
    <mergeCell ref="D8:E8"/>
    <mergeCell ref="D9:F9"/>
    <mergeCell ref="D10:E10"/>
    <mergeCell ref="D11:E11"/>
    <mergeCell ref="D12:E12"/>
    <mergeCell ref="D13:E13"/>
    <mergeCell ref="D14:F14"/>
    <mergeCell ref="D15:E15"/>
    <mergeCell ref="D17:E17"/>
    <mergeCell ref="D18:E18"/>
    <mergeCell ref="B19:C22"/>
    <mergeCell ref="D19:F19"/>
    <mergeCell ref="D20:E20"/>
    <mergeCell ref="D21:E21"/>
    <mergeCell ref="D22:E22"/>
    <mergeCell ref="A23:A31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D45:E45"/>
    <mergeCell ref="A32:E32"/>
    <mergeCell ref="A33:G33"/>
    <mergeCell ref="A34:A52"/>
    <mergeCell ref="B34:C48"/>
    <mergeCell ref="D34:F34"/>
    <mergeCell ref="D35:E35"/>
    <mergeCell ref="D36:E36"/>
    <mergeCell ref="D37:E37"/>
    <mergeCell ref="D38:E38"/>
    <mergeCell ref="D39:F39"/>
    <mergeCell ref="D40:E40"/>
    <mergeCell ref="D41:E41"/>
    <mergeCell ref="D42:E42"/>
    <mergeCell ref="D43:E43"/>
    <mergeCell ref="D44:F44"/>
    <mergeCell ref="D46:E46"/>
    <mergeCell ref="D47:E47"/>
    <mergeCell ref="D48:E48"/>
    <mergeCell ref="B49:C52"/>
    <mergeCell ref="D49:F49"/>
    <mergeCell ref="D50:E50"/>
    <mergeCell ref="D51:E51"/>
    <mergeCell ref="D52:E52"/>
    <mergeCell ref="A53:A61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A68:B68"/>
    <mergeCell ref="C68:D68"/>
    <mergeCell ref="A62:E62"/>
    <mergeCell ref="A63:G63"/>
    <mergeCell ref="A64:E64"/>
    <mergeCell ref="A65:E65"/>
    <mergeCell ref="A66:E66"/>
    <mergeCell ref="A67:E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4467-A831-4262-85FC-063AA50EBEDB}">
  <dimension ref="A2:K19"/>
  <sheetViews>
    <sheetView workbookViewId="0">
      <selection activeCell="B17" sqref="B17"/>
    </sheetView>
  </sheetViews>
  <sheetFormatPr defaultRowHeight="15" x14ac:dyDescent="0.25"/>
  <cols>
    <col min="1" max="1" width="17.5703125" customWidth="1"/>
    <col min="2" max="2" width="10.28515625" bestFit="1" customWidth="1"/>
    <col min="3" max="3" width="13.42578125" bestFit="1" customWidth="1"/>
    <col min="5" max="5" width="33.42578125" customWidth="1"/>
  </cols>
  <sheetData>
    <row r="2" spans="1:11" x14ac:dyDescent="0.25">
      <c r="A2" t="s">
        <v>133</v>
      </c>
      <c r="B2">
        <v>0.27800000000000002</v>
      </c>
      <c r="C2" t="s">
        <v>96</v>
      </c>
      <c r="D2" t="s">
        <v>131</v>
      </c>
      <c r="E2" t="s">
        <v>134</v>
      </c>
      <c r="F2" s="1" t="s">
        <v>130</v>
      </c>
    </row>
    <row r="6" spans="1:11" x14ac:dyDescent="0.25">
      <c r="A6" t="s">
        <v>125</v>
      </c>
      <c r="B6">
        <v>2.512E-2</v>
      </c>
      <c r="C6" t="s">
        <v>127</v>
      </c>
      <c r="D6" t="s">
        <v>131</v>
      </c>
      <c r="E6" t="s">
        <v>132</v>
      </c>
      <c r="F6" s="1" t="s">
        <v>130</v>
      </c>
    </row>
    <row r="8" spans="1:11" x14ac:dyDescent="0.25">
      <c r="A8" t="s">
        <v>125</v>
      </c>
      <c r="B8" s="34">
        <v>100</v>
      </c>
      <c r="C8" t="s">
        <v>128</v>
      </c>
    </row>
    <row r="9" spans="1:11" x14ac:dyDescent="0.25">
      <c r="A9" t="s">
        <v>125</v>
      </c>
      <c r="B9" s="33">
        <f>B6*B8</f>
        <v>2.512</v>
      </c>
      <c r="C9" t="s">
        <v>126</v>
      </c>
    </row>
    <row r="10" spans="1:11" x14ac:dyDescent="0.25">
      <c r="A10" t="s">
        <v>125</v>
      </c>
      <c r="B10" s="32">
        <f>B9*1000*0.278</f>
        <v>698.33600000000001</v>
      </c>
      <c r="C10" t="s">
        <v>96</v>
      </c>
    </row>
    <row r="11" spans="1:11" x14ac:dyDescent="0.25">
      <c r="A11" t="s">
        <v>125</v>
      </c>
      <c r="B11" s="32">
        <f>B10*Faktoriai!$E$13</f>
        <v>251.40096</v>
      </c>
      <c r="C11" t="s">
        <v>135</v>
      </c>
      <c r="D11" t="s">
        <v>136</v>
      </c>
      <c r="F11" t="s">
        <v>67</v>
      </c>
    </row>
    <row r="14" spans="1:11" ht="15.75" thickBot="1" x14ac:dyDescent="0.3"/>
    <row r="15" spans="1:11" x14ac:dyDescent="0.25">
      <c r="A15" s="39" t="s">
        <v>124</v>
      </c>
      <c r="B15" s="40">
        <v>10.4</v>
      </c>
      <c r="C15" s="40" t="s">
        <v>129</v>
      </c>
      <c r="D15" s="40" t="s">
        <v>131</v>
      </c>
      <c r="E15" s="40" t="s">
        <v>137</v>
      </c>
      <c r="F15" s="41" t="s">
        <v>130</v>
      </c>
      <c r="G15" s="40"/>
      <c r="H15" s="40"/>
      <c r="I15" s="40"/>
      <c r="J15" s="40"/>
      <c r="K15" s="42"/>
    </row>
    <row r="16" spans="1:11" x14ac:dyDescent="0.25">
      <c r="A16" s="43"/>
      <c r="B16" s="15"/>
      <c r="C16" s="15"/>
      <c r="D16" s="15"/>
      <c r="E16" s="15"/>
      <c r="F16" s="15"/>
      <c r="G16" s="15"/>
      <c r="H16" s="15"/>
      <c r="I16" s="15"/>
      <c r="J16" s="15"/>
      <c r="K16" s="44"/>
    </row>
    <row r="17" spans="1:11" x14ac:dyDescent="0.25">
      <c r="A17" s="43" t="s">
        <v>124</v>
      </c>
      <c r="B17" s="37">
        <f>'Paraiškos informacija'!C21</f>
        <v>0</v>
      </c>
      <c r="C17" s="15" t="s">
        <v>138</v>
      </c>
      <c r="D17" s="15"/>
      <c r="E17" s="15"/>
      <c r="F17" s="15"/>
      <c r="G17" s="15"/>
      <c r="H17" s="15"/>
      <c r="I17" s="15"/>
      <c r="J17" s="15"/>
      <c r="K17" s="44"/>
    </row>
    <row r="18" spans="1:11" x14ac:dyDescent="0.25">
      <c r="A18" s="43" t="s">
        <v>124</v>
      </c>
      <c r="B18" s="38">
        <f>B17*B15</f>
        <v>0</v>
      </c>
      <c r="C18" s="15" t="s">
        <v>96</v>
      </c>
      <c r="D18" s="15"/>
      <c r="E18" s="15"/>
      <c r="F18" s="15"/>
      <c r="G18" s="15"/>
      <c r="H18" s="15"/>
      <c r="I18" s="15"/>
      <c r="J18" s="15"/>
      <c r="K18" s="44"/>
    </row>
    <row r="19" spans="1:11" ht="15.75" thickBot="1" x14ac:dyDescent="0.3">
      <c r="A19" s="45" t="s">
        <v>124</v>
      </c>
      <c r="B19" s="46">
        <f>B18*Faktoriai!E15</f>
        <v>0</v>
      </c>
      <c r="C19" s="47" t="s">
        <v>135</v>
      </c>
      <c r="D19" s="47" t="s">
        <v>136</v>
      </c>
      <c r="E19" s="47"/>
      <c r="F19" s="47"/>
      <c r="G19" s="47"/>
      <c r="H19" s="47"/>
      <c r="I19" s="47"/>
      <c r="J19" s="47"/>
      <c r="K19" s="48"/>
    </row>
  </sheetData>
  <phoneticPr fontId="19" type="noConversion"/>
  <hyperlinks>
    <hyperlink ref="F6" r:id="rId1" display="http://klimatas.gamta.lt/files/NIR_2020 04 15.pdf" xr:uid="{51B8D5D0-D5C2-4829-A9B0-2B7A90696A0F}"/>
    <hyperlink ref="F2" r:id="rId2" display="http://klimatas.gamta.lt/files/NIR_2020 04 15.pdf" xr:uid="{04E5C32F-300B-442F-AD88-9B802D2C12FB}"/>
    <hyperlink ref="F15" r:id="rId3" display="http://klimatas.gamta.lt/files/NIR_2020 04 15.pdf" xr:uid="{8CFE32C5-3983-407A-967E-E97FB2BCB174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27E9-BD2A-410D-8B68-EB60AE80CFF5}">
  <dimension ref="A3:K54"/>
  <sheetViews>
    <sheetView zoomScale="85" zoomScaleNormal="85" workbookViewId="0">
      <selection activeCell="B4" sqref="B4"/>
    </sheetView>
  </sheetViews>
  <sheetFormatPr defaultRowHeight="15" x14ac:dyDescent="0.25"/>
  <cols>
    <col min="1" max="1" width="7" customWidth="1"/>
    <col min="2" max="2" width="46.5703125" customWidth="1"/>
    <col min="3" max="3" width="11.5703125" bestFit="1" customWidth="1"/>
    <col min="5" max="5" width="13.140625" customWidth="1"/>
  </cols>
  <sheetData>
    <row r="3" spans="1:11" x14ac:dyDescent="0.25">
      <c r="B3" t="s">
        <v>68</v>
      </c>
    </row>
    <row r="4" spans="1:11" x14ac:dyDescent="0.25">
      <c r="B4" s="1" t="s">
        <v>67</v>
      </c>
    </row>
    <row r="5" spans="1:11" ht="15.75" thickBot="1" x14ac:dyDescent="0.3"/>
    <row r="6" spans="1:11" ht="18.75" x14ac:dyDescent="0.25">
      <c r="A6" s="2" t="s">
        <v>1</v>
      </c>
      <c r="B6" s="88" t="s">
        <v>3</v>
      </c>
      <c r="C6" s="4" t="s">
        <v>4</v>
      </c>
      <c r="D6" s="4" t="s">
        <v>6</v>
      </c>
      <c r="E6" s="90" t="s">
        <v>7</v>
      </c>
    </row>
    <row r="7" spans="1:11" ht="16.5" thickBot="1" x14ac:dyDescent="0.3">
      <c r="A7" s="3" t="s">
        <v>2</v>
      </c>
      <c r="B7" s="89"/>
      <c r="C7" s="5" t="s">
        <v>5</v>
      </c>
      <c r="D7" s="5" t="s">
        <v>5</v>
      </c>
      <c r="E7" s="91"/>
    </row>
    <row r="8" spans="1:11" ht="16.5" thickBot="1" x14ac:dyDescent="0.3">
      <c r="A8" s="3" t="s">
        <v>8</v>
      </c>
      <c r="B8" s="6" t="s">
        <v>9</v>
      </c>
      <c r="C8" s="5">
        <v>1.1000000000000001</v>
      </c>
      <c r="D8" s="5">
        <v>0</v>
      </c>
      <c r="E8" s="5">
        <v>0.28999999999999998</v>
      </c>
    </row>
    <row r="9" spans="1:11" ht="16.5" thickBot="1" x14ac:dyDescent="0.3">
      <c r="A9" s="3" t="s">
        <v>10</v>
      </c>
      <c r="B9" s="6" t="s">
        <v>11</v>
      </c>
      <c r="C9" s="5">
        <v>1.1000000000000001</v>
      </c>
      <c r="D9" s="5">
        <v>0</v>
      </c>
      <c r="E9" s="5">
        <v>0.28999999999999998</v>
      </c>
      <c r="J9" t="s">
        <v>96</v>
      </c>
    </row>
    <row r="10" spans="1:11" ht="32.25" thickBot="1" x14ac:dyDescent="0.3">
      <c r="A10" s="3" t="s">
        <v>12</v>
      </c>
      <c r="B10" s="6" t="s">
        <v>13</v>
      </c>
      <c r="C10" s="5">
        <v>1.1000000000000001</v>
      </c>
      <c r="D10" s="5">
        <v>0</v>
      </c>
      <c r="E10" s="5">
        <v>0.28999999999999998</v>
      </c>
      <c r="I10" t="s">
        <v>95</v>
      </c>
      <c r="J10">
        <v>0.27800000000000002</v>
      </c>
    </row>
    <row r="11" spans="1:11" ht="16.5" thickBot="1" x14ac:dyDescent="0.3">
      <c r="A11" s="3" t="s">
        <v>14</v>
      </c>
      <c r="B11" s="6" t="s">
        <v>15</v>
      </c>
      <c r="C11" s="5">
        <v>1.1000000000000001</v>
      </c>
      <c r="D11" s="5">
        <v>0</v>
      </c>
      <c r="E11" s="5">
        <v>0.22</v>
      </c>
    </row>
    <row r="12" spans="1:11" ht="16.5" thickBot="1" x14ac:dyDescent="0.3">
      <c r="A12" s="3" t="s">
        <v>16</v>
      </c>
      <c r="B12" s="6" t="s">
        <v>17</v>
      </c>
      <c r="C12" s="5">
        <v>1.1000000000000001</v>
      </c>
      <c r="D12" s="5">
        <v>0</v>
      </c>
      <c r="E12" s="5">
        <v>0.36</v>
      </c>
    </row>
    <row r="13" spans="1:11" ht="16.5" thickBot="1" x14ac:dyDescent="0.3">
      <c r="A13" s="3" t="s">
        <v>18</v>
      </c>
      <c r="B13" s="6" t="s">
        <v>19</v>
      </c>
      <c r="C13" s="5">
        <v>1.2</v>
      </c>
      <c r="D13" s="5">
        <v>0</v>
      </c>
      <c r="E13" s="5">
        <v>0.36</v>
      </c>
    </row>
    <row r="14" spans="1:11" ht="32.25" thickBot="1" x14ac:dyDescent="0.3">
      <c r="A14" s="3" t="s">
        <v>20</v>
      </c>
      <c r="B14" s="6" t="s">
        <v>21</v>
      </c>
      <c r="C14" s="5">
        <v>0.2</v>
      </c>
      <c r="D14" s="5">
        <v>1</v>
      </c>
      <c r="E14" s="5">
        <v>0.04</v>
      </c>
      <c r="I14" t="s">
        <v>123</v>
      </c>
      <c r="J14">
        <v>298</v>
      </c>
      <c r="K14" t="s">
        <v>122</v>
      </c>
    </row>
    <row r="15" spans="1:11" ht="16.5" thickBot="1" x14ac:dyDescent="0.3">
      <c r="A15" s="3" t="s">
        <v>22</v>
      </c>
      <c r="B15" s="6" t="s">
        <v>23</v>
      </c>
      <c r="C15" s="5">
        <v>1.1000000000000001</v>
      </c>
      <c r="D15" s="5">
        <v>0</v>
      </c>
      <c r="E15" s="5">
        <v>0.22</v>
      </c>
    </row>
    <row r="16" spans="1:11" ht="16.5" thickBot="1" x14ac:dyDescent="0.3">
      <c r="A16" s="3" t="s">
        <v>24</v>
      </c>
      <c r="B16" s="6" t="s">
        <v>25</v>
      </c>
      <c r="C16" s="5">
        <v>2.2999999999999998</v>
      </c>
      <c r="D16" s="5">
        <v>0.2</v>
      </c>
      <c r="E16" s="5">
        <v>0.42</v>
      </c>
    </row>
    <row r="17" spans="1:5" ht="16.5" thickBot="1" x14ac:dyDescent="0.3">
      <c r="A17" s="3" t="s">
        <v>26</v>
      </c>
      <c r="B17" s="6" t="s">
        <v>27</v>
      </c>
      <c r="C17" s="5">
        <v>0.62</v>
      </c>
      <c r="D17" s="5">
        <v>0.63</v>
      </c>
      <c r="E17" s="5">
        <v>0.1</v>
      </c>
    </row>
    <row r="18" spans="1:5" ht="15.75" x14ac:dyDescent="0.25">
      <c r="A18" s="17"/>
      <c r="B18" s="16"/>
      <c r="C18" s="17"/>
      <c r="D18" s="17"/>
      <c r="E18" s="17"/>
    </row>
    <row r="19" spans="1:5" ht="18.75" x14ac:dyDescent="0.25">
      <c r="A19" s="7"/>
    </row>
    <row r="20" spans="1:5" ht="15.75" x14ac:dyDescent="0.25">
      <c r="B20" s="16" t="s">
        <v>92</v>
      </c>
    </row>
    <row r="21" spans="1:5" ht="15.75" x14ac:dyDescent="0.25">
      <c r="B21" s="29" t="s">
        <v>119</v>
      </c>
    </row>
    <row r="22" spans="1:5" ht="15.75" x14ac:dyDescent="0.25">
      <c r="B22" s="16" t="s">
        <v>91</v>
      </c>
      <c r="C22">
        <v>4.2860000000000002E-2</v>
      </c>
      <c r="D22" t="s">
        <v>93</v>
      </c>
    </row>
    <row r="23" spans="1:5" ht="15.75" x14ac:dyDescent="0.25">
      <c r="B23" s="16" t="s">
        <v>91</v>
      </c>
      <c r="C23">
        <f>C22*1000</f>
        <v>42.86</v>
      </c>
      <c r="D23" t="s">
        <v>94</v>
      </c>
    </row>
    <row r="24" spans="1:5" ht="15.75" x14ac:dyDescent="0.25">
      <c r="B24" s="16"/>
    </row>
    <row r="25" spans="1:5" x14ac:dyDescent="0.25">
      <c r="B25" s="30" t="s">
        <v>117</v>
      </c>
      <c r="C25" s="28"/>
      <c r="D25" s="27"/>
    </row>
    <row r="26" spans="1:5" x14ac:dyDescent="0.25">
      <c r="B26" s="27" t="s">
        <v>91</v>
      </c>
      <c r="C26" s="27">
        <v>0.84</v>
      </c>
      <c r="D26" s="28" t="s">
        <v>118</v>
      </c>
      <c r="E26" t="s">
        <v>120</v>
      </c>
    </row>
    <row r="27" spans="1:5" x14ac:dyDescent="0.25">
      <c r="B27" s="27" t="s">
        <v>102</v>
      </c>
      <c r="C27" s="27">
        <v>0.75</v>
      </c>
      <c r="D27" s="28" t="s">
        <v>118</v>
      </c>
      <c r="E27" s="1" t="s">
        <v>121</v>
      </c>
    </row>
    <row r="34" spans="1:5" x14ac:dyDescent="0.25">
      <c r="A34" s="18" t="s">
        <v>116</v>
      </c>
    </row>
    <row r="35" spans="1:5" ht="15.75" thickBot="1" x14ac:dyDescent="0.3"/>
    <row r="36" spans="1:5" ht="39.75" thickTop="1" thickBot="1" x14ac:dyDescent="0.3">
      <c r="A36" s="19" t="s">
        <v>97</v>
      </c>
      <c r="B36" s="20" t="s">
        <v>90</v>
      </c>
      <c r="C36" s="20" t="s">
        <v>98</v>
      </c>
      <c r="D36" s="20" t="s">
        <v>99</v>
      </c>
      <c r="E36" s="21" t="s">
        <v>100</v>
      </c>
    </row>
    <row r="37" spans="1:5" ht="15.75" thickBot="1" x14ac:dyDescent="0.3">
      <c r="A37" s="92" t="s">
        <v>101</v>
      </c>
      <c r="B37" s="95" t="s">
        <v>102</v>
      </c>
      <c r="C37" s="22" t="s">
        <v>103</v>
      </c>
      <c r="D37" s="22">
        <v>11</v>
      </c>
      <c r="E37" s="23">
        <v>17</v>
      </c>
    </row>
    <row r="38" spans="1:5" ht="15.75" thickBot="1" x14ac:dyDescent="0.3">
      <c r="A38" s="93"/>
      <c r="B38" s="96"/>
      <c r="C38" s="22" t="s">
        <v>104</v>
      </c>
      <c r="D38" s="22">
        <v>2</v>
      </c>
      <c r="E38" s="23">
        <v>2</v>
      </c>
    </row>
    <row r="39" spans="1:5" ht="15.75" thickBot="1" x14ac:dyDescent="0.3">
      <c r="A39" s="93"/>
      <c r="B39" s="95" t="s">
        <v>91</v>
      </c>
      <c r="C39" s="22" t="s">
        <v>103</v>
      </c>
      <c r="D39" s="22">
        <v>4</v>
      </c>
      <c r="E39" s="23">
        <v>7</v>
      </c>
    </row>
    <row r="40" spans="1:5" ht="15.75" thickBot="1" x14ac:dyDescent="0.3">
      <c r="A40" s="93"/>
      <c r="B40" s="96"/>
      <c r="C40" s="22" t="s">
        <v>104</v>
      </c>
      <c r="D40" s="22">
        <v>9</v>
      </c>
      <c r="E40" s="23">
        <v>0</v>
      </c>
    </row>
    <row r="41" spans="1:5" ht="15.75" thickBot="1" x14ac:dyDescent="0.3">
      <c r="A41" s="93"/>
      <c r="B41" s="95" t="s">
        <v>105</v>
      </c>
      <c r="C41" s="22" t="s">
        <v>103</v>
      </c>
      <c r="D41" s="22">
        <v>13</v>
      </c>
      <c r="E41" s="23">
        <v>80</v>
      </c>
    </row>
    <row r="42" spans="1:5" ht="26.25" thickBot="1" x14ac:dyDescent="0.3">
      <c r="A42" s="94"/>
      <c r="B42" s="96"/>
      <c r="C42" s="22" t="s">
        <v>106</v>
      </c>
      <c r="D42" s="22">
        <v>5</v>
      </c>
      <c r="E42" s="23">
        <v>80</v>
      </c>
    </row>
    <row r="43" spans="1:5" ht="15.75" thickBot="1" x14ac:dyDescent="0.3">
      <c r="A43" s="92" t="s">
        <v>107</v>
      </c>
      <c r="B43" s="95" t="s">
        <v>102</v>
      </c>
      <c r="C43" s="22" t="s">
        <v>103</v>
      </c>
      <c r="D43" s="22">
        <v>22</v>
      </c>
      <c r="E43" s="23">
        <v>17</v>
      </c>
    </row>
    <row r="44" spans="1:5" ht="15.75" thickBot="1" x14ac:dyDescent="0.3">
      <c r="A44" s="93"/>
      <c r="B44" s="96"/>
      <c r="C44" s="22" t="s">
        <v>104</v>
      </c>
      <c r="D44" s="22">
        <v>2</v>
      </c>
      <c r="E44" s="23">
        <v>2</v>
      </c>
    </row>
    <row r="45" spans="1:5" ht="15.75" thickBot="1" x14ac:dyDescent="0.3">
      <c r="A45" s="93"/>
      <c r="B45" s="95" t="s">
        <v>91</v>
      </c>
      <c r="C45" s="22" t="s">
        <v>103</v>
      </c>
      <c r="D45" s="22">
        <v>4</v>
      </c>
      <c r="E45" s="23">
        <v>7</v>
      </c>
    </row>
    <row r="46" spans="1:5" ht="15.75" thickBot="1" x14ac:dyDescent="0.3">
      <c r="A46" s="93"/>
      <c r="B46" s="96"/>
      <c r="C46" s="22" t="s">
        <v>104</v>
      </c>
      <c r="D46" s="22">
        <v>9</v>
      </c>
      <c r="E46" s="23">
        <v>0</v>
      </c>
    </row>
    <row r="47" spans="1:5" ht="15.75" thickBot="1" x14ac:dyDescent="0.3">
      <c r="A47" s="93"/>
      <c r="B47" s="95" t="s">
        <v>105</v>
      </c>
      <c r="C47" s="22" t="s">
        <v>103</v>
      </c>
      <c r="D47" s="22">
        <v>13</v>
      </c>
      <c r="E47" s="23">
        <v>80</v>
      </c>
    </row>
    <row r="48" spans="1:5" ht="15.75" thickBot="1" x14ac:dyDescent="0.3">
      <c r="A48" s="97"/>
      <c r="B48" s="96"/>
      <c r="C48" s="22" t="s">
        <v>104</v>
      </c>
      <c r="D48" s="22">
        <v>5</v>
      </c>
      <c r="E48" s="23">
        <v>80</v>
      </c>
    </row>
    <row r="49" spans="1:5" ht="21.6" customHeight="1" thickBot="1" x14ac:dyDescent="0.3">
      <c r="A49" s="98" t="s">
        <v>108</v>
      </c>
      <c r="B49" s="22" t="s">
        <v>102</v>
      </c>
      <c r="C49" s="22" t="s">
        <v>109</v>
      </c>
      <c r="D49" s="22">
        <v>6</v>
      </c>
      <c r="E49" s="23">
        <v>140</v>
      </c>
    </row>
    <row r="50" spans="1:5" ht="15.75" thickBot="1" x14ac:dyDescent="0.3">
      <c r="A50" s="93"/>
      <c r="B50" s="22" t="s">
        <v>91</v>
      </c>
      <c r="C50" s="22" t="s">
        <v>109</v>
      </c>
      <c r="D50" s="22">
        <v>30</v>
      </c>
      <c r="E50" s="23">
        <v>175</v>
      </c>
    </row>
    <row r="51" spans="1:5" ht="15.75" thickBot="1" x14ac:dyDescent="0.3">
      <c r="A51" s="93"/>
      <c r="B51" s="95" t="s">
        <v>110</v>
      </c>
      <c r="C51" s="22" t="s">
        <v>111</v>
      </c>
      <c r="D51" s="22" t="s">
        <v>112</v>
      </c>
      <c r="E51" s="23">
        <v>5400</v>
      </c>
    </row>
    <row r="52" spans="1:5" ht="26.25" thickBot="1" x14ac:dyDescent="0.3">
      <c r="A52" s="94"/>
      <c r="B52" s="96"/>
      <c r="C52" s="22" t="s">
        <v>113</v>
      </c>
      <c r="D52" s="22" t="s">
        <v>112</v>
      </c>
      <c r="E52" s="23">
        <v>900</v>
      </c>
    </row>
    <row r="53" spans="1:5" ht="77.25" thickBot="1" x14ac:dyDescent="0.3">
      <c r="A53" s="24" t="s">
        <v>114</v>
      </c>
      <c r="B53" s="25" t="s">
        <v>102</v>
      </c>
      <c r="C53" s="25" t="s">
        <v>115</v>
      </c>
      <c r="D53" s="25">
        <v>2</v>
      </c>
      <c r="E53" s="26">
        <v>175</v>
      </c>
    </row>
    <row r="54" spans="1:5" ht="15.75" thickTop="1" x14ac:dyDescent="0.25"/>
  </sheetData>
  <mergeCells count="12">
    <mergeCell ref="A43:A48"/>
    <mergeCell ref="B43:B44"/>
    <mergeCell ref="B45:B46"/>
    <mergeCell ref="B47:B48"/>
    <mergeCell ref="A49:A52"/>
    <mergeCell ref="B51:B52"/>
    <mergeCell ref="B6:B7"/>
    <mergeCell ref="E6:E7"/>
    <mergeCell ref="A37:A42"/>
    <mergeCell ref="B37:B38"/>
    <mergeCell ref="B39:B40"/>
    <mergeCell ref="B41:B42"/>
  </mergeCells>
  <hyperlinks>
    <hyperlink ref="B4" r:id="rId1" xr:uid="{36714B30-6438-4E28-8BA8-F197968099AD}"/>
    <hyperlink ref="E27" r:id="rId2" xr:uid="{E8116856-186F-4E09-A38A-EDA182E46C3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Paraiškos informacija</vt:lpstr>
      <vt:lpstr>Biometanas</vt:lpstr>
      <vt:lpstr>Kuro_persk</vt:lpstr>
      <vt:lpstr>Faktoriai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Olegas Sviridovas</cp:lastModifiedBy>
  <dcterms:created xsi:type="dcterms:W3CDTF">2020-03-14T16:06:10Z</dcterms:created>
  <dcterms:modified xsi:type="dcterms:W3CDTF">2023-07-03T11:49:47Z</dcterms:modified>
</cp:coreProperties>
</file>