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bal\Desktop\Klimato kaita\"/>
    </mc:Choice>
  </mc:AlternateContent>
  <xr:revisionPtr revIDLastSave="0" documentId="8_{9FCBE602-AB4E-474E-821F-FD13DF91F5D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ransportas" sheetId="9" r:id="rId1"/>
    <sheet name="Koeficientai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9" l="1"/>
  <c r="D5" i="7" l="1"/>
  <c r="E5" i="7"/>
  <c r="G66" i="9" l="1"/>
  <c r="G49" i="9" l="1"/>
  <c r="B13" i="9"/>
  <c r="G48" i="9" s="1"/>
  <c r="G50" i="9" s="1"/>
  <c r="G3" i="7" l="1"/>
  <c r="B8" i="9" l="1"/>
  <c r="G18" i="9" s="1"/>
  <c r="G67" i="9"/>
  <c r="G19" i="9"/>
  <c r="G20" i="9" l="1"/>
  <c r="G68" i="9"/>
  <c r="G74" i="9" l="1"/>
  <c r="G75" i="9" s="1"/>
  <c r="G78" i="9" s="1"/>
  <c r="G44" i="9"/>
  <c r="G45" i="9" s="1"/>
  <c r="G77" i="9" l="1"/>
  <c r="G79" i="9" s="1"/>
  <c r="G8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 Paulaitis</author>
  </authors>
  <commentList>
    <comment ref="B1" authorId="0" shapeId="0" xr:uid="{57A783D4-673B-42FB-8950-EE0FBF417ABA}">
      <text>
        <r>
          <rPr>
            <b/>
            <sz val="9"/>
            <color indexed="81"/>
            <rFont val="Tahoma"/>
            <family val="2"/>
          </rPr>
          <t>https://e-seimas.lrs.lt/portal/legalAct/lt/TAD/TAIS.324459/EpBoWxVibC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628C40CB-72E8-4640-970A-41D6A4F99595}">
      <text>
        <r>
          <rPr>
            <b/>
            <sz val="9"/>
            <color indexed="81"/>
            <rFont val="Tahoma"/>
            <family val="2"/>
          </rPr>
          <t>http://klimatas.gamta.lt/cms/index?rubricId=b83233ea-a295-4e27-a50d-be1a6f748aee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5B3F34B2-999B-4EF1-A8BC-CB105509E579}">
      <text>
        <r>
          <rPr>
            <b/>
            <sz val="9"/>
            <color indexed="81"/>
            <rFont val="Tahoma"/>
            <family val="2"/>
          </rPr>
          <t>https://e-seimas.lrs.lt/portal/legalActEditions/lt/TAD/15767120a80711e68987e8320e9a5185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D8798ABA-1F86-45E2-8176-065EBC3405B7}">
      <text>
        <r>
          <rPr>
            <sz val="9"/>
            <color indexed="81"/>
            <rFont val="Tahoma"/>
            <family val="2"/>
          </rPr>
          <t xml:space="preserve">Suskaičiuota pagal emisijos faktorių pateiktą http://klimatas.gamta.lt/cms/index?rubricId=b83233ea-a295-4e27-a50d-be1a6f748aee
</t>
        </r>
      </text>
    </comment>
  </commentList>
</comments>
</file>

<file path=xl/sharedStrings.xml><?xml version="1.0" encoding="utf-8"?>
<sst xmlns="http://schemas.openxmlformats.org/spreadsheetml/2006/main" count="152" uniqueCount="94">
  <si>
    <t>Projektinis scenarijus</t>
  </si>
  <si>
    <t>Tiesioginis išmetamų šiltnamio efektą sukeliančių dujų (toliau – ŠESD) kiekis</t>
  </si>
  <si>
    <r>
      <t>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išmetimas deginant kurą</t>
    </r>
  </si>
  <si>
    <t>(A1)</t>
  </si>
  <si>
    <t>Kuro taršos faktorius</t>
  </si>
  <si>
    <t>(B1)</t>
  </si>
  <si>
    <r>
      <t>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išmetimas, t/metus</t>
    </r>
  </si>
  <si>
    <t>(C1)=(A1) x (B1)</t>
  </si>
  <si>
    <t>Deginamo kuro rūšis (2)</t>
  </si>
  <si>
    <t>(A2)</t>
  </si>
  <si>
    <t>(B2)</t>
  </si>
  <si>
    <t>(C2)=(A2) x (B2)</t>
  </si>
  <si>
    <t>Deginamo kuro rūšis (3)</t>
  </si>
  <si>
    <t>(A3)</t>
  </si>
  <si>
    <t>(B3)</t>
  </si>
  <si>
    <t>(C3)=(A3) x (B3)</t>
  </si>
  <si>
    <t>Kitų procesų metu išsiskiriančios ŠESD</t>
  </si>
  <si>
    <t>ŠESD rūšis</t>
  </si>
  <si>
    <t>ŠESD kiekis, t/metus</t>
  </si>
  <si>
    <t>(A4)</t>
  </si>
  <si>
    <t>(B4)</t>
  </si>
  <si>
    <r>
      <t>ŠESD kiekis,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</si>
  <si>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(C4)=(A4) x (B4)</t>
  </si>
  <si>
    <t>Netiesioginis išmetamų ŠESD kiekis</t>
  </si>
  <si>
    <t>(A5)</t>
  </si>
  <si>
    <t>(B5)</t>
  </si>
  <si>
    <t>(A6)</t>
  </si>
  <si>
    <t>(B6)</t>
  </si>
  <si>
    <t>Išmetamų ŠESD kiekio sumažinimas</t>
  </si>
  <si>
    <r>
      <t>Metinis ŠESD išmetimas pagal bazinį scenarijų,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e/metus (perkelti iš Cb) </t>
    </r>
  </si>
  <si>
    <t>(A)</t>
  </si>
  <si>
    <r>
      <t>Metinis ŠESD išmetimas pagal projektinį scenarijų,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 (perkelti iš Cp)</t>
    </r>
  </si>
  <si>
    <t>(B)</t>
  </si>
  <si>
    <r>
      <t>Metinis išmetamų ŠESD kiekio sumažinimas,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</si>
  <si>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(C) = (A) - (B)</t>
  </si>
  <si>
    <t>Vertinamasis laikotarpis, metais</t>
  </si>
  <si>
    <t>(G)</t>
  </si>
  <si>
    <r>
      <t>Bendras išmetamų ŠESD kiekio sumažinimas, t CO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e</t>
    </r>
  </si>
  <si>
    <t>(I)= (C) x (G)</t>
  </si>
  <si>
    <t>Bazinis (palyginamasis) scenarijus</t>
  </si>
  <si>
    <t>Kuro sąnaudos MWh/metus</t>
  </si>
  <si>
    <r>
      <t>Perskaičiavimo į CO</t>
    </r>
    <r>
      <rPr>
        <vertAlign val="subscript"/>
        <sz val="11"/>
        <color rgb="FF000000"/>
        <rFont val="Times New Roman"/>
        <family val="1"/>
      </rPr>
      <t xml:space="preserve">2 </t>
    </r>
    <r>
      <rPr>
        <sz val="11"/>
        <color rgb="FF000000"/>
        <rFont val="Times New Roman"/>
        <family val="1"/>
      </rPr>
      <t>ekvivalentą koeficientas (VAP)</t>
    </r>
  </si>
  <si>
    <t>Elektros energija iš tinklo, MWh/metus (gali būti tiek teigiama, tiek neigiama reikšmės)</t>
  </si>
  <si>
    <r>
      <t>Elektros energijos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</si>
  <si>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t>Netiesioginis išmetamų ŠESD kiekis, susijęs su elektros energija, t (gali būti tiek teigiama, tiek neigiama reikšmės)</t>
  </si>
  <si>
    <t>(C5)= (A5)x(B5)</t>
  </si>
  <si>
    <t>Šiluminė energija iš tinklo, MWh (gali būti tiek teigiama, tiek neigiama reikšmės))</t>
  </si>
  <si>
    <r>
      <t>Šilumos energijos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</si>
  <si>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r>
      <t>Netiesioginis išmetamų ŠESD kiekis, susijęs su šilumos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 (gali būti tiek teigiama, tiek neigiama reikšmės)</t>
    </r>
  </si>
  <si>
    <t>(C6)=(A6)x(B6)</t>
  </si>
  <si>
    <t>Sunaudojama gamtinių dujų iš tinklo (biometano projektams), MWh</t>
  </si>
  <si>
    <t>(A7)</t>
  </si>
  <si>
    <r>
      <t>Gamtinių dujų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</si>
  <si>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t>(B7)</t>
  </si>
  <si>
    <r>
      <t>Netiesioginis išmetamų ŠESD kiekis, susijęs su gamtinių dujų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/metus</t>
    </r>
  </si>
  <si>
    <t>(C7)= (A7)x(B7)</t>
  </si>
  <si>
    <r>
      <t>Visas metinis išmetamų ŠESD kiekis,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</si>
  <si>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(Cb)=(C1) + (C2) + .... + (C7)</t>
  </si>
  <si>
    <r>
      <t>Netiesioginis išmetamų ŠESD kiekis, susijęs su elektros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(gali būti tiek teigiama, tiek neigiama reikšmės)</t>
    </r>
  </si>
  <si>
    <t>(Cp)=(C1) + (C2) + .... + (C7)</t>
  </si>
  <si>
    <t>Kuro rūšis</t>
  </si>
  <si>
    <t>Suvartota kuro per bazinį laikotarpį, l</t>
  </si>
  <si>
    <t>Rida per bazinį laikotarpį, km</t>
  </si>
  <si>
    <t>Kuro norma per bazinį laikotarpį, l/100km</t>
  </si>
  <si>
    <t>Dyzelinas</t>
  </si>
  <si>
    <t>Rida per projektinį laikotarpį, km</t>
  </si>
  <si>
    <t>Kuro/energijos rūšis</t>
  </si>
  <si>
    <t>Gamtinės dujos</t>
  </si>
  <si>
    <t>Degalų tankis, kg/l</t>
  </si>
  <si>
    <t>Žemutinė šiluminė vertė, MJ/kg</t>
  </si>
  <si>
    <t>kWh/l (MWh/1000 l)</t>
  </si>
  <si>
    <t>kWh/kg (MWh/t)</t>
  </si>
  <si>
    <t>kWh/m3 (MWh/1000 m3)</t>
  </si>
  <si>
    <t>Dyzelinas transportui</t>
  </si>
  <si>
    <t xml:space="preserve">Benzinas </t>
  </si>
  <si>
    <t>Suskystintos naftos dujos</t>
  </si>
  <si>
    <t>Biodujos</t>
  </si>
  <si>
    <t>Akmens anglis</t>
  </si>
  <si>
    <t>Mediena</t>
  </si>
  <si>
    <t>Durpės</t>
  </si>
  <si>
    <t>Projektinio scenarijaus duomenys</t>
  </si>
  <si>
    <t>Bazinio scenarijaus duomenys</t>
  </si>
  <si>
    <t>Taršos faktorius, kgCO2/kWh arba tCO2/MWh</t>
  </si>
  <si>
    <t>Elektros energija</t>
  </si>
  <si>
    <t>Suvartota degalų/energijos per projektinį laikotarpį, l (degalams) ar MWh (elektros energijai), ar m3 gamtinėms dujoms</t>
  </si>
  <si>
    <t>Kuro norma per projektinį laikotarpį, l/100km ar kWh/100km, ar m3/100 km</t>
  </si>
  <si>
    <t>Transporto priemonės keičiamos į hiridines (gamtinės dujos, elektra)</t>
  </si>
  <si>
    <t>Suskystintos gamtinės dujos transportui (LNG)</t>
  </si>
  <si>
    <t>Gamtinės dujos arba CNG</t>
  </si>
  <si>
    <t>patvirtinta kuro norma (l/100 km)</t>
  </si>
  <si>
    <t>planuojamas suvartojimas (kWh/100 km)</t>
  </si>
  <si>
    <t>planuojamas suvartojimas (l,m3/100 km)</t>
  </si>
  <si>
    <t>Dujos (LNG arba CNG)</t>
  </si>
  <si>
    <t>į projekto paraišką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</si>
</sst>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8" fillId="0" borderId="17" xfId="0" applyFont="1" applyBorder="1"/>
    <xf numFmtId="0" fontId="8" fillId="0" borderId="13" xfId="0" applyFont="1" applyBorder="1"/>
    <xf numFmtId="0" fontId="8" fillId="0" borderId="0" xfId="0" applyFont="1" applyBorder="1"/>
    <xf numFmtId="164" fontId="8" fillId="0" borderId="0" xfId="0" applyNumberFormat="1" applyFont="1" applyBorder="1"/>
    <xf numFmtId="165" fontId="3" fillId="0" borderId="4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0" fontId="0" fillId="0" borderId="13" xfId="0" applyBorder="1" applyAlignment="1">
      <alignment horizontal="center" vertical="top" wrapText="1"/>
    </xf>
    <xf numFmtId="0" fontId="0" fillId="2" borderId="13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0" xfId="0"/>
    <xf numFmtId="0" fontId="0" fillId="0" borderId="13" xfId="0" applyBorder="1"/>
    <xf numFmtId="0" fontId="0" fillId="2" borderId="17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8" fillId="2" borderId="17" xfId="0" applyFont="1" applyFill="1" applyBorder="1"/>
    <xf numFmtId="2" fontId="3" fillId="3" borderId="4" xfId="0" applyNumberFormat="1" applyFont="1" applyFill="1" applyBorder="1" applyAlignment="1">
      <alignment vertical="center"/>
    </xf>
    <xf numFmtId="0" fontId="8" fillId="3" borderId="13" xfId="0" applyFont="1" applyFill="1" applyBorder="1"/>
    <xf numFmtId="164" fontId="8" fillId="3" borderId="18" xfId="0" applyNumberFormat="1" applyFont="1" applyFill="1" applyBorder="1"/>
    <xf numFmtId="2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8" fillId="0" borderId="13" xfId="0" applyFont="1" applyFill="1" applyBorder="1"/>
    <xf numFmtId="0" fontId="8" fillId="0" borderId="13" xfId="0" applyFont="1" applyFill="1" applyBorder="1" applyAlignment="1"/>
    <xf numFmtId="0" fontId="8" fillId="0" borderId="19" xfId="0" applyFont="1" applyFill="1" applyBorder="1" applyAlignment="1"/>
    <xf numFmtId="2" fontId="3" fillId="4" borderId="4" xfId="0" applyNumberFormat="1" applyFont="1" applyFill="1" applyBorder="1" applyAlignment="1">
      <alignment vertical="center"/>
    </xf>
    <xf numFmtId="0" fontId="11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Įprastas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83"/>
  <sheetViews>
    <sheetView tabSelected="1" zoomScale="85" zoomScaleNormal="85" workbookViewId="0">
      <selection activeCell="L13" sqref="L13"/>
    </sheetView>
  </sheetViews>
  <sheetFormatPr defaultRowHeight="15" x14ac:dyDescent="0.25"/>
  <cols>
    <col min="1" max="1" width="28.42578125" customWidth="1"/>
    <col min="2" max="2" width="27.140625" customWidth="1"/>
    <col min="3" max="3" width="23.85546875" customWidth="1"/>
    <col min="4" max="4" width="12" customWidth="1"/>
    <col min="5" max="5" width="21.42578125" customWidth="1"/>
    <col min="6" max="6" width="20.140625" customWidth="1"/>
    <col min="7" max="7" width="12.28515625" bestFit="1" customWidth="1"/>
  </cols>
  <sheetData>
    <row r="4" spans="1:7" x14ac:dyDescent="0.25">
      <c r="A4" s="7" t="s">
        <v>86</v>
      </c>
    </row>
    <row r="5" spans="1:7" ht="15.75" thickBot="1" x14ac:dyDescent="0.3"/>
    <row r="6" spans="1:7" x14ac:dyDescent="0.25">
      <c r="A6" s="40" t="s">
        <v>81</v>
      </c>
      <c r="B6" s="41"/>
      <c r="C6" s="41"/>
      <c r="D6" s="42"/>
    </row>
    <row r="7" spans="1:7" ht="60" x14ac:dyDescent="0.25">
      <c r="A7" s="10" t="s">
        <v>60</v>
      </c>
      <c r="B7" s="9" t="s">
        <v>61</v>
      </c>
      <c r="C7" s="9" t="s">
        <v>62</v>
      </c>
      <c r="D7" s="11" t="s">
        <v>63</v>
      </c>
    </row>
    <row r="8" spans="1:7" ht="15.75" x14ac:dyDescent="0.25">
      <c r="A8" s="12" t="s">
        <v>64</v>
      </c>
      <c r="B8" s="13">
        <f>C8*D8/100</f>
        <v>0</v>
      </c>
      <c r="C8" s="30">
        <v>0</v>
      </c>
      <c r="D8" s="31">
        <v>0</v>
      </c>
      <c r="E8" s="39" t="s">
        <v>89</v>
      </c>
    </row>
    <row r="9" spans="1:7" ht="15.75" x14ac:dyDescent="0.25">
      <c r="A9" s="14"/>
      <c r="B9" s="14"/>
      <c r="C9" s="14"/>
      <c r="D9" s="15"/>
      <c r="E9" s="39"/>
    </row>
    <row r="10" spans="1:7" ht="15.75" thickBot="1" x14ac:dyDescent="0.3">
      <c r="E10" s="39"/>
    </row>
    <row r="11" spans="1:7" x14ac:dyDescent="0.25">
      <c r="A11" s="40" t="s">
        <v>80</v>
      </c>
      <c r="B11" s="41"/>
      <c r="C11" s="41"/>
      <c r="D11" s="42"/>
      <c r="E11" s="39"/>
    </row>
    <row r="12" spans="1:7" ht="120" x14ac:dyDescent="0.25">
      <c r="A12" s="25" t="s">
        <v>66</v>
      </c>
      <c r="B12" s="26" t="s">
        <v>84</v>
      </c>
      <c r="C12" s="26" t="s">
        <v>65</v>
      </c>
      <c r="D12" s="27" t="s">
        <v>85</v>
      </c>
      <c r="E12" s="39"/>
    </row>
    <row r="13" spans="1:7" ht="15.75" x14ac:dyDescent="0.25">
      <c r="A13" s="28" t="s">
        <v>67</v>
      </c>
      <c r="B13" s="35">
        <f>C13*D13/100</f>
        <v>0</v>
      </c>
      <c r="C13" s="36">
        <v>0</v>
      </c>
      <c r="D13" s="30">
        <v>0</v>
      </c>
      <c r="E13" s="39" t="s">
        <v>91</v>
      </c>
    </row>
    <row r="14" spans="1:7" ht="15.75" x14ac:dyDescent="0.25">
      <c r="A14" s="28" t="s">
        <v>83</v>
      </c>
      <c r="B14" s="35">
        <f>C14*D14/100</f>
        <v>0</v>
      </c>
      <c r="C14" s="37">
        <v>0</v>
      </c>
      <c r="D14" s="30">
        <v>0</v>
      </c>
      <c r="E14" s="39" t="s">
        <v>90</v>
      </c>
    </row>
    <row r="15" spans="1:7" ht="15.75" thickBot="1" x14ac:dyDescent="0.3"/>
    <row r="16" spans="1:7" ht="15.75" thickBot="1" x14ac:dyDescent="0.3">
      <c r="A16" s="45" t="s">
        <v>39</v>
      </c>
      <c r="B16" s="46"/>
      <c r="C16" s="46"/>
      <c r="D16" s="46"/>
      <c r="E16" s="46"/>
      <c r="F16" s="46"/>
      <c r="G16" s="47"/>
    </row>
    <row r="17" spans="1:19" ht="15.75" thickBot="1" x14ac:dyDescent="0.3">
      <c r="A17" s="48" t="s">
        <v>1</v>
      </c>
      <c r="B17" s="51" t="s">
        <v>2</v>
      </c>
      <c r="C17" s="52"/>
      <c r="D17" s="57" t="s">
        <v>64</v>
      </c>
      <c r="E17" s="58"/>
      <c r="F17" s="59"/>
      <c r="G17" s="1"/>
    </row>
    <row r="18" spans="1:19" ht="15.75" thickBot="1" x14ac:dyDescent="0.3">
      <c r="A18" s="49"/>
      <c r="B18" s="53"/>
      <c r="C18" s="54"/>
      <c r="D18" s="43" t="s">
        <v>40</v>
      </c>
      <c r="E18" s="44"/>
      <c r="F18" s="1" t="s">
        <v>3</v>
      </c>
      <c r="G18" s="29">
        <f>B8*Koeficientai!D2/1000</f>
        <v>0</v>
      </c>
    </row>
    <row r="19" spans="1:19" ht="15.75" thickBot="1" x14ac:dyDescent="0.3">
      <c r="A19" s="49"/>
      <c r="B19" s="53"/>
      <c r="C19" s="54"/>
      <c r="D19" s="43" t="s">
        <v>4</v>
      </c>
      <c r="E19" s="44"/>
      <c r="F19" s="1" t="s">
        <v>5</v>
      </c>
      <c r="G19" s="2">
        <f>Koeficientai!G2</f>
        <v>0.28999999999999998</v>
      </c>
      <c r="S19" s="23"/>
    </row>
    <row r="20" spans="1:19" ht="15.75" thickBot="1" x14ac:dyDescent="0.3">
      <c r="A20" s="49"/>
      <c r="B20" s="53"/>
      <c r="C20" s="54"/>
      <c r="D20" s="43" t="s">
        <v>6</v>
      </c>
      <c r="E20" s="44"/>
      <c r="F20" s="1" t="s">
        <v>7</v>
      </c>
      <c r="G20" s="17">
        <f>G18*G19</f>
        <v>0</v>
      </c>
      <c r="S20" s="23"/>
    </row>
    <row r="21" spans="1:19" ht="15.75" thickBot="1" x14ac:dyDescent="0.3">
      <c r="A21" s="49"/>
      <c r="B21" s="53"/>
      <c r="C21" s="54"/>
      <c r="D21" s="43"/>
      <c r="E21" s="44"/>
      <c r="F21" s="1"/>
      <c r="G21" s="2"/>
      <c r="S21" s="23"/>
    </row>
    <row r="22" spans="1:19" ht="15.75" thickBot="1" x14ac:dyDescent="0.3">
      <c r="A22" s="49"/>
      <c r="B22" s="53"/>
      <c r="C22" s="54"/>
      <c r="D22" s="60" t="s">
        <v>8</v>
      </c>
      <c r="E22" s="61"/>
      <c r="F22" s="62"/>
      <c r="G22" s="1"/>
      <c r="S22" s="23"/>
    </row>
    <row r="23" spans="1:19" ht="15.75" thickBot="1" x14ac:dyDescent="0.3">
      <c r="A23" s="49"/>
      <c r="B23" s="53"/>
      <c r="C23" s="54"/>
      <c r="D23" s="43" t="s">
        <v>40</v>
      </c>
      <c r="E23" s="44"/>
      <c r="F23" s="1" t="s">
        <v>9</v>
      </c>
      <c r="G23" s="2"/>
      <c r="S23" s="23"/>
    </row>
    <row r="24" spans="1:19" ht="15.75" thickBot="1" x14ac:dyDescent="0.3">
      <c r="A24" s="49"/>
      <c r="B24" s="53"/>
      <c r="C24" s="54"/>
      <c r="D24" s="43" t="s">
        <v>4</v>
      </c>
      <c r="E24" s="44"/>
      <c r="F24" s="1" t="s">
        <v>10</v>
      </c>
      <c r="G24" s="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5.75" thickBot="1" x14ac:dyDescent="0.3">
      <c r="A25" s="49"/>
      <c r="B25" s="53"/>
      <c r="C25" s="54"/>
      <c r="D25" s="43" t="s">
        <v>6</v>
      </c>
      <c r="E25" s="44"/>
      <c r="F25" s="1" t="s">
        <v>11</v>
      </c>
      <c r="G25" s="16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5.75" thickBot="1" x14ac:dyDescent="0.3">
      <c r="A26" s="49"/>
      <c r="B26" s="53"/>
      <c r="C26" s="54"/>
      <c r="D26" s="43"/>
      <c r="E26" s="44"/>
      <c r="F26" s="1"/>
      <c r="G26" s="2"/>
    </row>
    <row r="27" spans="1:19" ht="15.75" thickBot="1" x14ac:dyDescent="0.3">
      <c r="A27" s="49"/>
      <c r="B27" s="53"/>
      <c r="C27" s="54"/>
      <c r="D27" s="43" t="s">
        <v>12</v>
      </c>
      <c r="E27" s="63"/>
      <c r="F27" s="44"/>
      <c r="G27" s="1"/>
    </row>
    <row r="28" spans="1:19" ht="15.75" thickBot="1" x14ac:dyDescent="0.3">
      <c r="A28" s="49"/>
      <c r="B28" s="53"/>
      <c r="C28" s="54"/>
      <c r="D28" s="43" t="s">
        <v>40</v>
      </c>
      <c r="E28" s="44"/>
      <c r="F28" s="1" t="s">
        <v>13</v>
      </c>
      <c r="G28" s="2"/>
    </row>
    <row r="29" spans="1:19" ht="15.75" thickBot="1" x14ac:dyDescent="0.3">
      <c r="A29" s="49"/>
      <c r="B29" s="53"/>
      <c r="C29" s="54"/>
      <c r="D29" s="43" t="s">
        <v>4</v>
      </c>
      <c r="E29" s="44"/>
      <c r="F29" s="1" t="s">
        <v>14</v>
      </c>
      <c r="G29" s="2"/>
    </row>
    <row r="30" spans="1:19" ht="15.75" thickBot="1" x14ac:dyDescent="0.3">
      <c r="A30" s="49"/>
      <c r="B30" s="53"/>
      <c r="C30" s="54"/>
      <c r="D30" s="43" t="s">
        <v>6</v>
      </c>
      <c r="E30" s="44"/>
      <c r="F30" s="1" t="s">
        <v>15</v>
      </c>
      <c r="G30" s="2"/>
    </row>
    <row r="31" spans="1:19" ht="15.75" thickBot="1" x14ac:dyDescent="0.3">
      <c r="A31" s="49"/>
      <c r="B31" s="55"/>
      <c r="C31" s="56"/>
      <c r="D31" s="43"/>
      <c r="E31" s="44"/>
      <c r="F31" s="1"/>
      <c r="G31" s="2"/>
    </row>
    <row r="32" spans="1:19" ht="15.75" thickBot="1" x14ac:dyDescent="0.3">
      <c r="A32" s="49"/>
      <c r="B32" s="51" t="s">
        <v>16</v>
      </c>
      <c r="C32" s="52"/>
      <c r="D32" s="43" t="s">
        <v>17</v>
      </c>
      <c r="E32" s="63"/>
      <c r="F32" s="44"/>
      <c r="G32" s="2"/>
    </row>
    <row r="33" spans="1:7" ht="15.75" thickBot="1" x14ac:dyDescent="0.3">
      <c r="A33" s="49"/>
      <c r="B33" s="53"/>
      <c r="C33" s="54"/>
      <c r="D33" s="43" t="s">
        <v>18</v>
      </c>
      <c r="E33" s="44"/>
      <c r="F33" s="1" t="s">
        <v>19</v>
      </c>
      <c r="G33" s="2"/>
    </row>
    <row r="34" spans="1:7" ht="15.75" thickBot="1" x14ac:dyDescent="0.3">
      <c r="A34" s="49"/>
      <c r="B34" s="53"/>
      <c r="C34" s="54"/>
      <c r="D34" s="43" t="s">
        <v>41</v>
      </c>
      <c r="E34" s="44"/>
      <c r="F34" s="1" t="s">
        <v>20</v>
      </c>
      <c r="G34" s="2"/>
    </row>
    <row r="35" spans="1:7" ht="15.75" thickBot="1" x14ac:dyDescent="0.3">
      <c r="A35" s="50"/>
      <c r="B35" s="55"/>
      <c r="C35" s="56"/>
      <c r="D35" s="43" t="s">
        <v>21</v>
      </c>
      <c r="E35" s="44"/>
      <c r="F35" s="1" t="s">
        <v>22</v>
      </c>
      <c r="G35" s="2"/>
    </row>
    <row r="36" spans="1:7" ht="15.75" thickBot="1" x14ac:dyDescent="0.3">
      <c r="A36" s="48" t="s">
        <v>23</v>
      </c>
      <c r="B36" s="43" t="s">
        <v>42</v>
      </c>
      <c r="C36" s="63"/>
      <c r="D36" s="63"/>
      <c r="E36" s="44"/>
      <c r="F36" s="1" t="s">
        <v>24</v>
      </c>
      <c r="G36" s="2"/>
    </row>
    <row r="37" spans="1:7" ht="20.45" customHeight="1" thickBot="1" x14ac:dyDescent="0.3">
      <c r="A37" s="49"/>
      <c r="B37" s="43" t="s">
        <v>43</v>
      </c>
      <c r="C37" s="63"/>
      <c r="D37" s="63"/>
      <c r="E37" s="44"/>
      <c r="F37" s="1" t="s">
        <v>25</v>
      </c>
      <c r="G37" s="2"/>
    </row>
    <row r="38" spans="1:7" ht="27" customHeight="1" thickBot="1" x14ac:dyDescent="0.3">
      <c r="A38" s="49"/>
      <c r="B38" s="43" t="s">
        <v>44</v>
      </c>
      <c r="C38" s="63"/>
      <c r="D38" s="63"/>
      <c r="E38" s="44"/>
      <c r="F38" s="1" t="s">
        <v>45</v>
      </c>
      <c r="G38" s="2"/>
    </row>
    <row r="39" spans="1:7" ht="15.75" thickBot="1" x14ac:dyDescent="0.3">
      <c r="A39" s="49"/>
      <c r="B39" s="43" t="s">
        <v>46</v>
      </c>
      <c r="C39" s="63"/>
      <c r="D39" s="63"/>
      <c r="E39" s="44"/>
      <c r="F39" s="1" t="s">
        <v>26</v>
      </c>
      <c r="G39" s="2"/>
    </row>
    <row r="40" spans="1:7" ht="15.75" thickBot="1" x14ac:dyDescent="0.3">
      <c r="A40" s="49"/>
      <c r="B40" s="43" t="s">
        <v>47</v>
      </c>
      <c r="C40" s="63"/>
      <c r="D40" s="63"/>
      <c r="E40" s="44"/>
      <c r="F40" s="1" t="s">
        <v>27</v>
      </c>
      <c r="G40" s="2"/>
    </row>
    <row r="41" spans="1:7" ht="15.75" thickBot="1" x14ac:dyDescent="0.3">
      <c r="A41" s="49"/>
      <c r="B41" s="43" t="s">
        <v>48</v>
      </c>
      <c r="C41" s="63"/>
      <c r="D41" s="63"/>
      <c r="E41" s="44"/>
      <c r="F41" s="1" t="s">
        <v>49</v>
      </c>
      <c r="G41" s="2"/>
    </row>
    <row r="42" spans="1:7" ht="15.75" thickBot="1" x14ac:dyDescent="0.3">
      <c r="A42" s="49"/>
      <c r="B42" s="43" t="s">
        <v>50</v>
      </c>
      <c r="C42" s="63"/>
      <c r="D42" s="63"/>
      <c r="E42" s="44"/>
      <c r="F42" s="1" t="s">
        <v>51</v>
      </c>
      <c r="G42" s="2"/>
    </row>
    <row r="43" spans="1:7" ht="15.75" thickBot="1" x14ac:dyDescent="0.3">
      <c r="A43" s="49"/>
      <c r="B43" s="43" t="s">
        <v>52</v>
      </c>
      <c r="C43" s="63"/>
      <c r="D43" s="63"/>
      <c r="E43" s="44"/>
      <c r="F43" s="1" t="s">
        <v>53</v>
      </c>
      <c r="G43" s="2"/>
    </row>
    <row r="44" spans="1:7" ht="15.75" thickBot="1" x14ac:dyDescent="0.3">
      <c r="A44" s="50"/>
      <c r="B44" s="43" t="s">
        <v>54</v>
      </c>
      <c r="C44" s="63"/>
      <c r="D44" s="63"/>
      <c r="E44" s="44"/>
      <c r="F44" s="1" t="s">
        <v>55</v>
      </c>
      <c r="G44" s="2">
        <f>G42*G43</f>
        <v>0</v>
      </c>
    </row>
    <row r="45" spans="1:7" ht="30.75" thickBot="1" x14ac:dyDescent="0.3">
      <c r="A45" s="43" t="s">
        <v>56</v>
      </c>
      <c r="B45" s="63"/>
      <c r="C45" s="63"/>
      <c r="D45" s="63"/>
      <c r="E45" s="44"/>
      <c r="F45" s="3" t="s">
        <v>57</v>
      </c>
      <c r="G45" s="17">
        <f>G20+G25+G30+G35+G38+G41+G44</f>
        <v>0</v>
      </c>
    </row>
    <row r="46" spans="1:7" ht="15.75" thickBot="1" x14ac:dyDescent="0.3">
      <c r="A46" s="45" t="s">
        <v>0</v>
      </c>
      <c r="B46" s="46"/>
      <c r="C46" s="46"/>
      <c r="D46" s="46"/>
      <c r="E46" s="46"/>
      <c r="F46" s="46"/>
      <c r="G46" s="47"/>
    </row>
    <row r="47" spans="1:7" ht="15.75" thickBot="1" x14ac:dyDescent="0.3">
      <c r="A47" s="48" t="s">
        <v>1</v>
      </c>
      <c r="B47" s="51" t="s">
        <v>2</v>
      </c>
      <c r="C47" s="52"/>
      <c r="D47" s="57" t="s">
        <v>92</v>
      </c>
      <c r="E47" s="58"/>
      <c r="F47" s="59"/>
      <c r="G47" s="1"/>
    </row>
    <row r="48" spans="1:7" ht="15.75" thickBot="1" x14ac:dyDescent="0.3">
      <c r="A48" s="49"/>
      <c r="B48" s="53"/>
      <c r="C48" s="54"/>
      <c r="D48" s="43" t="s">
        <v>40</v>
      </c>
      <c r="E48" s="44"/>
      <c r="F48" s="1" t="s">
        <v>3</v>
      </c>
      <c r="G48" s="29">
        <f>B13*Koeficientai!D5/1000</f>
        <v>0</v>
      </c>
    </row>
    <row r="49" spans="1:7" ht="15.75" thickBot="1" x14ac:dyDescent="0.3">
      <c r="A49" s="49"/>
      <c r="B49" s="53"/>
      <c r="C49" s="54"/>
      <c r="D49" s="43" t="s">
        <v>4</v>
      </c>
      <c r="E49" s="44"/>
      <c r="F49" s="1" t="s">
        <v>5</v>
      </c>
      <c r="G49" s="17">
        <f>Koeficientai!G6</f>
        <v>0.22</v>
      </c>
    </row>
    <row r="50" spans="1:7" ht="15.75" thickBot="1" x14ac:dyDescent="0.3">
      <c r="A50" s="49"/>
      <c r="B50" s="53"/>
      <c r="C50" s="54"/>
      <c r="D50" s="43" t="s">
        <v>6</v>
      </c>
      <c r="E50" s="44"/>
      <c r="F50" s="1" t="s">
        <v>7</v>
      </c>
      <c r="G50" s="17">
        <f>G48*G49</f>
        <v>0</v>
      </c>
    </row>
    <row r="51" spans="1:7" ht="15.75" thickBot="1" x14ac:dyDescent="0.3">
      <c r="A51" s="49"/>
      <c r="B51" s="53"/>
      <c r="C51" s="54"/>
      <c r="D51" s="43"/>
      <c r="E51" s="44"/>
      <c r="F51" s="1"/>
      <c r="G51" s="2"/>
    </row>
    <row r="52" spans="1:7" ht="15.75" thickBot="1" x14ac:dyDescent="0.3">
      <c r="A52" s="49"/>
      <c r="B52" s="53"/>
      <c r="C52" s="54"/>
      <c r="D52" s="43" t="s">
        <v>8</v>
      </c>
      <c r="E52" s="63"/>
      <c r="F52" s="44"/>
      <c r="G52" s="1"/>
    </row>
    <row r="53" spans="1:7" ht="15.75" thickBot="1" x14ac:dyDescent="0.3">
      <c r="A53" s="49"/>
      <c r="B53" s="53"/>
      <c r="C53" s="54"/>
      <c r="D53" s="43" t="s">
        <v>40</v>
      </c>
      <c r="E53" s="44"/>
      <c r="F53" s="1" t="s">
        <v>9</v>
      </c>
      <c r="G53" s="2">
        <v>0</v>
      </c>
    </row>
    <row r="54" spans="1:7" ht="15.75" thickBot="1" x14ac:dyDescent="0.3">
      <c r="A54" s="49"/>
      <c r="B54" s="53"/>
      <c r="C54" s="54"/>
      <c r="D54" s="43" t="s">
        <v>4</v>
      </c>
      <c r="E54" s="44"/>
      <c r="F54" s="1" t="s">
        <v>10</v>
      </c>
      <c r="G54" s="2"/>
    </row>
    <row r="55" spans="1:7" ht="15.75" thickBot="1" x14ac:dyDescent="0.3">
      <c r="A55" s="49"/>
      <c r="B55" s="53"/>
      <c r="C55" s="54"/>
      <c r="D55" s="43" t="s">
        <v>6</v>
      </c>
      <c r="E55" s="44"/>
      <c r="F55" s="1" t="s">
        <v>11</v>
      </c>
      <c r="G55" s="2"/>
    </row>
    <row r="56" spans="1:7" ht="15.75" thickBot="1" x14ac:dyDescent="0.3">
      <c r="A56" s="49"/>
      <c r="B56" s="53"/>
      <c r="C56" s="54"/>
      <c r="D56" s="43"/>
      <c r="E56" s="44"/>
      <c r="F56" s="1"/>
      <c r="G56" s="2"/>
    </row>
    <row r="57" spans="1:7" ht="15.75" thickBot="1" x14ac:dyDescent="0.3">
      <c r="A57" s="49"/>
      <c r="B57" s="53"/>
      <c r="C57" s="54"/>
      <c r="D57" s="43" t="s">
        <v>12</v>
      </c>
      <c r="E57" s="63"/>
      <c r="F57" s="44"/>
      <c r="G57" s="1"/>
    </row>
    <row r="58" spans="1:7" ht="15.75" thickBot="1" x14ac:dyDescent="0.3">
      <c r="A58" s="49"/>
      <c r="B58" s="53"/>
      <c r="C58" s="54"/>
      <c r="D58" s="43" t="s">
        <v>40</v>
      </c>
      <c r="E58" s="44"/>
      <c r="F58" s="1" t="s">
        <v>13</v>
      </c>
      <c r="G58" s="2"/>
    </row>
    <row r="59" spans="1:7" ht="15.75" thickBot="1" x14ac:dyDescent="0.3">
      <c r="A59" s="49"/>
      <c r="B59" s="53"/>
      <c r="C59" s="54"/>
      <c r="D59" s="43" t="s">
        <v>4</v>
      </c>
      <c r="E59" s="44"/>
      <c r="F59" s="1" t="s">
        <v>14</v>
      </c>
      <c r="G59" s="2"/>
    </row>
    <row r="60" spans="1:7" ht="15.75" thickBot="1" x14ac:dyDescent="0.3">
      <c r="A60" s="49"/>
      <c r="B60" s="53"/>
      <c r="C60" s="54"/>
      <c r="D60" s="43" t="s">
        <v>6</v>
      </c>
      <c r="E60" s="44"/>
      <c r="F60" s="1" t="s">
        <v>15</v>
      </c>
      <c r="G60" s="2"/>
    </row>
    <row r="61" spans="1:7" ht="15.75" thickBot="1" x14ac:dyDescent="0.3">
      <c r="A61" s="49"/>
      <c r="B61" s="55"/>
      <c r="C61" s="56"/>
      <c r="D61" s="43"/>
      <c r="E61" s="44"/>
      <c r="F61" s="1"/>
      <c r="G61" s="2"/>
    </row>
    <row r="62" spans="1:7" ht="15.75" thickBot="1" x14ac:dyDescent="0.3">
      <c r="A62" s="49"/>
      <c r="B62" s="51" t="s">
        <v>16</v>
      </c>
      <c r="C62" s="52"/>
      <c r="D62" s="43" t="s">
        <v>17</v>
      </c>
      <c r="E62" s="63"/>
      <c r="F62" s="44"/>
      <c r="G62" s="2"/>
    </row>
    <row r="63" spans="1:7" ht="15.75" thickBot="1" x14ac:dyDescent="0.3">
      <c r="A63" s="49"/>
      <c r="B63" s="53"/>
      <c r="C63" s="54"/>
      <c r="D63" s="43" t="s">
        <v>18</v>
      </c>
      <c r="E63" s="44"/>
      <c r="F63" s="1" t="s">
        <v>19</v>
      </c>
      <c r="G63" s="2"/>
    </row>
    <row r="64" spans="1:7" ht="15.75" thickBot="1" x14ac:dyDescent="0.3">
      <c r="A64" s="49"/>
      <c r="B64" s="53"/>
      <c r="C64" s="54"/>
      <c r="D64" s="43" t="s">
        <v>41</v>
      </c>
      <c r="E64" s="44"/>
      <c r="F64" s="1" t="s">
        <v>20</v>
      </c>
      <c r="G64" s="2"/>
    </row>
    <row r="65" spans="1:8" ht="15.75" thickBot="1" x14ac:dyDescent="0.3">
      <c r="A65" s="50"/>
      <c r="B65" s="55"/>
      <c r="C65" s="56"/>
      <c r="D65" s="43" t="s">
        <v>21</v>
      </c>
      <c r="E65" s="44"/>
      <c r="F65" s="1" t="s">
        <v>22</v>
      </c>
      <c r="G65" s="2"/>
    </row>
    <row r="66" spans="1:8" ht="15.75" thickBot="1" x14ac:dyDescent="0.3">
      <c r="A66" s="64"/>
      <c r="B66" s="43" t="s">
        <v>42</v>
      </c>
      <c r="C66" s="63"/>
      <c r="D66" s="63"/>
      <c r="E66" s="44"/>
      <c r="F66" s="1" t="s">
        <v>24</v>
      </c>
      <c r="G66" s="34">
        <f>B14</f>
        <v>0</v>
      </c>
    </row>
    <row r="67" spans="1:8" ht="15.75" thickBot="1" x14ac:dyDescent="0.3">
      <c r="A67" s="65"/>
      <c r="B67" s="43" t="s">
        <v>43</v>
      </c>
      <c r="C67" s="63"/>
      <c r="D67" s="63"/>
      <c r="E67" s="44"/>
      <c r="F67" s="1" t="s">
        <v>25</v>
      </c>
      <c r="G67" s="2">
        <f>Koeficientai!G11</f>
        <v>0.42</v>
      </c>
    </row>
    <row r="68" spans="1:8" ht="15.75" thickBot="1" x14ac:dyDescent="0.3">
      <c r="A68" s="65"/>
      <c r="B68" s="43" t="s">
        <v>58</v>
      </c>
      <c r="C68" s="63"/>
      <c r="D68" s="63"/>
      <c r="E68" s="44"/>
      <c r="F68" s="1" t="s">
        <v>45</v>
      </c>
      <c r="G68" s="17">
        <f>G66*G67</f>
        <v>0</v>
      </c>
    </row>
    <row r="69" spans="1:8" ht="15.75" thickBot="1" x14ac:dyDescent="0.3">
      <c r="A69" s="65"/>
      <c r="B69" s="43" t="s">
        <v>46</v>
      </c>
      <c r="C69" s="63"/>
      <c r="D69" s="63"/>
      <c r="E69" s="44"/>
      <c r="F69" s="1" t="s">
        <v>26</v>
      </c>
      <c r="G69" s="2"/>
    </row>
    <row r="70" spans="1:8" ht="15.75" thickBot="1" x14ac:dyDescent="0.3">
      <c r="A70" s="65"/>
      <c r="B70" s="43" t="s">
        <v>47</v>
      </c>
      <c r="C70" s="63"/>
      <c r="D70" s="63"/>
      <c r="E70" s="44"/>
      <c r="F70" s="1" t="s">
        <v>27</v>
      </c>
      <c r="G70" s="2"/>
    </row>
    <row r="71" spans="1:8" ht="15.75" thickBot="1" x14ac:dyDescent="0.3">
      <c r="A71" s="65"/>
      <c r="B71" s="43" t="s">
        <v>48</v>
      </c>
      <c r="C71" s="63"/>
      <c r="D71" s="63"/>
      <c r="E71" s="44"/>
      <c r="F71" s="1" t="s">
        <v>49</v>
      </c>
      <c r="G71" s="2"/>
    </row>
    <row r="72" spans="1:8" ht="15.75" thickBot="1" x14ac:dyDescent="0.3">
      <c r="A72" s="65"/>
      <c r="B72" s="43" t="s">
        <v>50</v>
      </c>
      <c r="C72" s="63"/>
      <c r="D72" s="63"/>
      <c r="E72" s="44"/>
      <c r="F72" s="1" t="s">
        <v>51</v>
      </c>
      <c r="G72" s="2">
        <v>0</v>
      </c>
    </row>
    <row r="73" spans="1:8" ht="15.75" thickBot="1" x14ac:dyDescent="0.3">
      <c r="A73" s="65"/>
      <c r="B73" s="43" t="s">
        <v>52</v>
      </c>
      <c r="C73" s="63"/>
      <c r="D73" s="63"/>
      <c r="E73" s="44"/>
      <c r="F73" s="1" t="s">
        <v>53</v>
      </c>
      <c r="G73" s="2"/>
    </row>
    <row r="74" spans="1:8" ht="15.75" thickBot="1" x14ac:dyDescent="0.3">
      <c r="A74" s="66"/>
      <c r="B74" s="43" t="s">
        <v>54</v>
      </c>
      <c r="C74" s="63"/>
      <c r="D74" s="63"/>
      <c r="E74" s="44"/>
      <c r="F74" s="1" t="s">
        <v>55</v>
      </c>
      <c r="G74" s="2">
        <f>G72*G73</f>
        <v>0</v>
      </c>
    </row>
    <row r="75" spans="1:8" ht="30.75" thickBot="1" x14ac:dyDescent="0.3">
      <c r="A75" s="43" t="s">
        <v>56</v>
      </c>
      <c r="B75" s="63"/>
      <c r="C75" s="63"/>
      <c r="D75" s="63"/>
      <c r="E75" s="44"/>
      <c r="F75" s="3" t="s">
        <v>59</v>
      </c>
      <c r="G75" s="17">
        <f>G50+G55+G60+G65+G68+G71+G74</f>
        <v>0</v>
      </c>
    </row>
    <row r="76" spans="1:8" ht="15.75" thickBot="1" x14ac:dyDescent="0.3">
      <c r="A76" s="45" t="s">
        <v>28</v>
      </c>
      <c r="B76" s="46"/>
      <c r="C76" s="46"/>
      <c r="D76" s="46"/>
      <c r="E76" s="46"/>
      <c r="F76" s="46"/>
      <c r="G76" s="47"/>
    </row>
    <row r="77" spans="1:8" ht="15.75" thickBot="1" x14ac:dyDescent="0.3">
      <c r="A77" s="43" t="s">
        <v>29</v>
      </c>
      <c r="B77" s="63"/>
      <c r="C77" s="63"/>
      <c r="D77" s="63"/>
      <c r="E77" s="44"/>
      <c r="F77" s="3" t="s">
        <v>30</v>
      </c>
      <c r="G77" s="17">
        <f>G45</f>
        <v>0</v>
      </c>
    </row>
    <row r="78" spans="1:8" ht="15.75" thickBot="1" x14ac:dyDescent="0.3">
      <c r="A78" s="43" t="s">
        <v>31</v>
      </c>
      <c r="B78" s="63"/>
      <c r="C78" s="63"/>
      <c r="D78" s="63"/>
      <c r="E78" s="44"/>
      <c r="F78" s="1" t="s">
        <v>32</v>
      </c>
      <c r="G78" s="17">
        <f>G75</f>
        <v>0</v>
      </c>
    </row>
    <row r="79" spans="1:8" ht="15.75" thickBot="1" x14ac:dyDescent="0.3">
      <c r="A79" s="43" t="s">
        <v>33</v>
      </c>
      <c r="B79" s="63"/>
      <c r="C79" s="63"/>
      <c r="D79" s="63"/>
      <c r="E79" s="44"/>
      <c r="F79" s="1" t="s">
        <v>34</v>
      </c>
      <c r="G79" s="38">
        <f>G77-G78</f>
        <v>0</v>
      </c>
      <c r="H79" s="39" t="s">
        <v>93</v>
      </c>
    </row>
    <row r="80" spans="1:8" ht="15.75" thickBot="1" x14ac:dyDescent="0.3">
      <c r="A80" s="67" t="s">
        <v>35</v>
      </c>
      <c r="B80" s="68"/>
      <c r="C80" s="68"/>
      <c r="D80" s="68"/>
      <c r="E80" s="69"/>
      <c r="F80" s="1" t="s">
        <v>36</v>
      </c>
      <c r="G80" s="2">
        <v>15</v>
      </c>
      <c r="H80" s="39"/>
    </row>
    <row r="81" spans="1:8" ht="18" thickBot="1" x14ac:dyDescent="0.3">
      <c r="A81" s="45" t="s">
        <v>37</v>
      </c>
      <c r="B81" s="47"/>
      <c r="C81" s="45"/>
      <c r="D81" s="47"/>
      <c r="E81" s="5"/>
      <c r="F81" s="1" t="s">
        <v>38</v>
      </c>
      <c r="G81" s="38">
        <f>G79*G80</f>
        <v>0</v>
      </c>
      <c r="H81" s="39" t="s">
        <v>93</v>
      </c>
    </row>
    <row r="82" spans="1:8" ht="15.75" x14ac:dyDescent="0.25">
      <c r="A82" s="4"/>
      <c r="B82" s="4"/>
      <c r="C82" s="4"/>
      <c r="D82" s="4"/>
      <c r="E82" s="4"/>
      <c r="F82" s="4"/>
      <c r="G82" s="4"/>
    </row>
    <row r="83" spans="1:8" ht="15.75" x14ac:dyDescent="0.25">
      <c r="A83" s="6"/>
    </row>
  </sheetData>
  <mergeCells count="77">
    <mergeCell ref="A81:B81"/>
    <mergeCell ref="C81:D81"/>
    <mergeCell ref="A75:E75"/>
    <mergeCell ref="A76:G76"/>
    <mergeCell ref="A77:E77"/>
    <mergeCell ref="A78:E78"/>
    <mergeCell ref="A79:E79"/>
    <mergeCell ref="A80:E80"/>
    <mergeCell ref="A66:A74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D59:E59"/>
    <mergeCell ref="D60:E60"/>
    <mergeCell ref="D61:E61"/>
    <mergeCell ref="B62:C65"/>
    <mergeCell ref="D62:F62"/>
    <mergeCell ref="D63:E63"/>
    <mergeCell ref="D64:E64"/>
    <mergeCell ref="D65:E65"/>
    <mergeCell ref="D58:E58"/>
    <mergeCell ref="A45:E45"/>
    <mergeCell ref="A46:G46"/>
    <mergeCell ref="A47:A65"/>
    <mergeCell ref="B47:C61"/>
    <mergeCell ref="D47:F47"/>
    <mergeCell ref="D48:E48"/>
    <mergeCell ref="D49:E49"/>
    <mergeCell ref="D50:E50"/>
    <mergeCell ref="D51:E51"/>
    <mergeCell ref="D52:F52"/>
    <mergeCell ref="D53:E53"/>
    <mergeCell ref="D54:E54"/>
    <mergeCell ref="D55:E55"/>
    <mergeCell ref="D56:E56"/>
    <mergeCell ref="D57:F57"/>
    <mergeCell ref="A36:A44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D27:F27"/>
    <mergeCell ref="D28:E28"/>
    <mergeCell ref="D30:E30"/>
    <mergeCell ref="D31:E31"/>
    <mergeCell ref="B32:C35"/>
    <mergeCell ref="D32:F32"/>
    <mergeCell ref="D33:E33"/>
    <mergeCell ref="D34:E34"/>
    <mergeCell ref="D35:E35"/>
    <mergeCell ref="A6:D6"/>
    <mergeCell ref="A11:D11"/>
    <mergeCell ref="D29:E29"/>
    <mergeCell ref="A16:G16"/>
    <mergeCell ref="A17:A35"/>
    <mergeCell ref="B17:C31"/>
    <mergeCell ref="D17:F17"/>
    <mergeCell ref="D18:E18"/>
    <mergeCell ref="D19:E19"/>
    <mergeCell ref="D20:E20"/>
    <mergeCell ref="D21:E21"/>
    <mergeCell ref="D22:F22"/>
    <mergeCell ref="D23:E23"/>
    <mergeCell ref="D24:E24"/>
    <mergeCell ref="D25:E25"/>
    <mergeCell ref="D26:E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zoomScale="85" zoomScaleNormal="85" workbookViewId="0">
      <selection activeCell="B21" sqref="B21"/>
    </sheetView>
  </sheetViews>
  <sheetFormatPr defaultRowHeight="15" x14ac:dyDescent="0.25"/>
  <cols>
    <col min="1" max="1" width="43.5703125" customWidth="1"/>
    <col min="2" max="2" width="20.5703125" customWidth="1"/>
    <col min="3" max="3" width="15.7109375" customWidth="1"/>
    <col min="4" max="4" width="16.140625" customWidth="1"/>
    <col min="5" max="5" width="13.140625" customWidth="1"/>
    <col min="6" max="6" width="11.7109375" customWidth="1"/>
    <col min="7" max="7" width="14.85546875" customWidth="1"/>
  </cols>
  <sheetData>
    <row r="1" spans="1:7" ht="76.5" customHeight="1" x14ac:dyDescent="0.25">
      <c r="A1" s="18" t="s">
        <v>60</v>
      </c>
      <c r="B1" s="18" t="s">
        <v>68</v>
      </c>
      <c r="C1" s="18" t="s">
        <v>69</v>
      </c>
      <c r="D1" s="18" t="s">
        <v>70</v>
      </c>
      <c r="E1" s="18" t="s">
        <v>71</v>
      </c>
      <c r="F1" s="18" t="s">
        <v>72</v>
      </c>
      <c r="G1" s="18" t="s">
        <v>82</v>
      </c>
    </row>
    <row r="2" spans="1:7" x14ac:dyDescent="0.25">
      <c r="A2" s="8" t="s">
        <v>73</v>
      </c>
      <c r="B2" s="19">
        <v>0.84</v>
      </c>
      <c r="C2" s="19">
        <v>42.86</v>
      </c>
      <c r="D2" s="20">
        <v>10.008667200000001</v>
      </c>
      <c r="E2" s="21"/>
      <c r="F2" s="21"/>
      <c r="G2" s="19">
        <v>0.28999999999999998</v>
      </c>
    </row>
    <row r="3" spans="1:7" x14ac:dyDescent="0.25">
      <c r="A3" s="8" t="s">
        <v>74</v>
      </c>
      <c r="B3" s="19">
        <v>0.75</v>
      </c>
      <c r="C3" s="19">
        <v>43.99</v>
      </c>
      <c r="D3" s="20">
        <v>9.171915000000002</v>
      </c>
      <c r="E3" s="21"/>
      <c r="F3" s="21"/>
      <c r="G3" s="20">
        <f>70.13/0.278/1000</f>
        <v>0.25226618705035964</v>
      </c>
    </row>
    <row r="4" spans="1:7" x14ac:dyDescent="0.25">
      <c r="A4" s="8" t="s">
        <v>75</v>
      </c>
      <c r="B4" s="19">
        <v>0.54</v>
      </c>
      <c r="C4" s="19">
        <v>45.75</v>
      </c>
      <c r="D4" s="20">
        <v>6.8679900000000007</v>
      </c>
      <c r="E4" s="21"/>
      <c r="F4" s="21"/>
      <c r="G4" s="19">
        <v>0.22</v>
      </c>
    </row>
    <row r="5" spans="1:7" x14ac:dyDescent="0.25">
      <c r="A5" s="8" t="s">
        <v>87</v>
      </c>
      <c r="B5" s="19">
        <v>0.69</v>
      </c>
      <c r="C5" s="19">
        <v>33.695999999999998</v>
      </c>
      <c r="D5" s="32">
        <f>C5*B5/3.6</f>
        <v>6.4583999999999993</v>
      </c>
      <c r="E5" s="32">
        <f>C5/3.6</f>
        <v>9.36</v>
      </c>
      <c r="F5" s="21"/>
      <c r="G5" s="19">
        <v>0.22</v>
      </c>
    </row>
    <row r="6" spans="1:7" x14ac:dyDescent="0.25">
      <c r="A6" s="8" t="s">
        <v>88</v>
      </c>
      <c r="B6" s="19"/>
      <c r="C6" s="19">
        <v>33.695999999999998</v>
      </c>
      <c r="D6" s="33"/>
      <c r="E6" s="33">
        <v>9.36</v>
      </c>
      <c r="F6" s="20">
        <v>9.3674879999999998</v>
      </c>
      <c r="G6" s="19">
        <v>0.22</v>
      </c>
    </row>
    <row r="7" spans="1:7" x14ac:dyDescent="0.25">
      <c r="A7" s="8" t="s">
        <v>76</v>
      </c>
      <c r="B7" s="19"/>
      <c r="C7" s="20">
        <v>20</v>
      </c>
      <c r="D7" s="19"/>
      <c r="E7" s="19"/>
      <c r="F7" s="20">
        <v>5.5600000000000005</v>
      </c>
      <c r="G7" s="19">
        <v>0.04</v>
      </c>
    </row>
    <row r="8" spans="1:7" x14ac:dyDescent="0.25">
      <c r="A8" s="8" t="s">
        <v>77</v>
      </c>
      <c r="B8" s="19"/>
      <c r="C8" s="19">
        <v>25.12</v>
      </c>
      <c r="D8" s="19"/>
      <c r="E8" s="20">
        <v>6.9833600000000011</v>
      </c>
      <c r="F8" s="19"/>
      <c r="G8" s="19">
        <v>0.36</v>
      </c>
    </row>
    <row r="9" spans="1:7" ht="14.25" customHeight="1" x14ac:dyDescent="0.25">
      <c r="A9" s="8" t="s">
        <v>78</v>
      </c>
      <c r="B9" s="19"/>
      <c r="C9" s="19">
        <v>15.6</v>
      </c>
      <c r="D9" s="19"/>
      <c r="E9" s="20">
        <v>4.3368000000000002</v>
      </c>
      <c r="F9" s="19"/>
      <c r="G9" s="19">
        <v>0.04</v>
      </c>
    </row>
    <row r="10" spans="1:7" x14ac:dyDescent="0.25">
      <c r="A10" s="24" t="s">
        <v>79</v>
      </c>
      <c r="B10" s="19"/>
      <c r="C10" s="19">
        <v>11.72</v>
      </c>
      <c r="D10" s="19"/>
      <c r="E10" s="20">
        <v>3.2581600000000006</v>
      </c>
      <c r="F10" s="19"/>
      <c r="G10" s="19">
        <v>0.36</v>
      </c>
    </row>
    <row r="11" spans="1:7" x14ac:dyDescent="0.25">
      <c r="A11" s="22" t="s">
        <v>83</v>
      </c>
      <c r="B11" s="24"/>
      <c r="C11" s="24"/>
      <c r="D11" s="24"/>
      <c r="E11" s="24"/>
      <c r="F11" s="24"/>
      <c r="G11" s="19">
        <v>0.42</v>
      </c>
    </row>
    <row r="20" ht="21.6" customHeight="1" x14ac:dyDescent="0.25"/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Transportas</vt:lpstr>
      <vt:lpstr>Koeficientai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Jonas Balkevičius</cp:lastModifiedBy>
  <dcterms:created xsi:type="dcterms:W3CDTF">2020-03-14T16:06:10Z</dcterms:created>
  <dcterms:modified xsi:type="dcterms:W3CDTF">2021-06-07T11:41:04Z</dcterms:modified>
</cp:coreProperties>
</file>