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lincep\Desktop\AEI\PRIEDAI TVIRTINIMUI\"/>
    </mc:Choice>
  </mc:AlternateContent>
  <xr:revisionPtr revIDLastSave="0" documentId="13_ncr:1_{0BD3B440-0862-4B6C-AEC6-4CA9DF085864}" xr6:coauthVersionLast="47" xr6:coauthVersionMax="47" xr10:uidLastSave="{00000000-0000-0000-0000-000000000000}"/>
  <bookViews>
    <workbookView xWindow="-28920" yWindow="60" windowWidth="29040" windowHeight="15840" xr2:uid="{60D955A6-4D04-4B2C-9C21-0982A479D4B1}"/>
  </bookViews>
  <sheets>
    <sheet name="Dujos" sheetId="1" r:id="rId1"/>
    <sheet name="Elektr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1" l="1"/>
  <c r="C19" i="1"/>
  <c r="M13" i="2"/>
  <c r="E19" i="2"/>
  <c r="D19" i="2"/>
  <c r="I19" i="2"/>
  <c r="H19" i="2"/>
  <c r="G19" i="2"/>
  <c r="F19" i="2"/>
  <c r="C19" i="2"/>
  <c r="D19" i="1"/>
  <c r="E19" i="1"/>
  <c r="F19" i="1"/>
  <c r="G19" i="1"/>
  <c r="H19" i="1"/>
  <c r="I19" i="1"/>
  <c r="M14" i="1" l="1"/>
  <c r="C25" i="1" s="1"/>
  <c r="C22" i="1" l="1"/>
  <c r="D22" i="1" s="1"/>
  <c r="C24" i="1"/>
  <c r="D24" i="1" s="1"/>
  <c r="C28" i="1"/>
  <c r="D28" i="1" s="1"/>
  <c r="C27" i="1"/>
  <c r="D27" i="1" s="1"/>
  <c r="C23" i="1"/>
  <c r="D23" i="1" s="1"/>
  <c r="C26" i="1"/>
  <c r="D26" i="1" s="1"/>
  <c r="D25" i="1"/>
  <c r="D30" i="1" l="1"/>
  <c r="C34" i="1" s="1"/>
  <c r="D34" i="1" s="1"/>
  <c r="M14" i="2"/>
  <c r="C25" i="2" s="1"/>
  <c r="C28" i="2" l="1"/>
  <c r="D28" i="2" s="1"/>
  <c r="C24" i="2"/>
  <c r="D24" i="2" s="1"/>
  <c r="C27" i="2"/>
  <c r="D27" i="2" s="1"/>
  <c r="C26" i="2"/>
  <c r="D26" i="2" s="1"/>
  <c r="C22" i="2"/>
  <c r="D22" i="2" s="1"/>
  <c r="C23" i="2"/>
  <c r="D23" i="2" s="1"/>
  <c r="C38" i="1"/>
  <c r="D38" i="1" s="1"/>
  <c r="C42" i="1"/>
  <c r="D42" i="1" s="1"/>
  <c r="D25" i="2"/>
  <c r="D30" i="2" l="1"/>
  <c r="C34" i="2" s="1"/>
  <c r="D34" i="2" s="1"/>
  <c r="C42" i="2" l="1"/>
  <c r="D42" i="2" s="1"/>
  <c r="C44" i="2" s="1"/>
  <c r="D44" i="2" s="1"/>
  <c r="C38" i="2"/>
  <c r="D38" i="2" s="1"/>
  <c r="C40" i="1" s="1"/>
  <c r="D40" i="1" s="1"/>
  <c r="C36" i="1"/>
  <c r="D36" i="1" s="1"/>
  <c r="C36" i="2"/>
  <c r="D36" i="2" s="1"/>
  <c r="C44" i="1" l="1"/>
  <c r="D44" i="1" s="1"/>
  <c r="C40" i="2"/>
  <c r="D40" i="2" s="1"/>
</calcChain>
</file>

<file path=xl/sharedStrings.xml><?xml version="1.0" encoding="utf-8"?>
<sst xmlns="http://schemas.openxmlformats.org/spreadsheetml/2006/main" count="106" uniqueCount="52">
  <si>
    <t xml:space="preserve">(p(t)-p(ref)×2) ×q(t), </t>
  </si>
  <si>
    <t>2021 metai</t>
  </si>
  <si>
    <t>2021.02</t>
  </si>
  <si>
    <t>2021.03</t>
  </si>
  <si>
    <t>2021.04</t>
  </si>
  <si>
    <t>2021.05</t>
  </si>
  <si>
    <t>2021.06</t>
  </si>
  <si>
    <t>2021.07</t>
  </si>
  <si>
    <t>2021.08</t>
  </si>
  <si>
    <t>Kiekis, mWh</t>
  </si>
  <si>
    <t>2022 metai</t>
  </si>
  <si>
    <t>Vasario mėn.</t>
  </si>
  <si>
    <t>Kovo mėn.</t>
  </si>
  <si>
    <t>Balandžio mėn.</t>
  </si>
  <si>
    <t>Gegužės mėn.</t>
  </si>
  <si>
    <t>Birželio mėn.</t>
  </si>
  <si>
    <t>Liepos mėn.</t>
  </si>
  <si>
    <t>Rugpjūčio mėn.</t>
  </si>
  <si>
    <t>VISO:</t>
  </si>
  <si>
    <t>p(ref)</t>
  </si>
  <si>
    <t>p(ref)*2</t>
  </si>
  <si>
    <t>Išlaidų suma už:</t>
  </si>
  <si>
    <t>q(t)</t>
  </si>
  <si>
    <t>2022.02</t>
  </si>
  <si>
    <t>2022.03</t>
  </si>
  <si>
    <t>2022.04</t>
  </si>
  <si>
    <t>2022.05</t>
  </si>
  <si>
    <t>2022.06</t>
  </si>
  <si>
    <t>2022.07</t>
  </si>
  <si>
    <t>2022.08</t>
  </si>
  <si>
    <t>Dujos + Elektra (30 proc.)</t>
  </si>
  <si>
    <t>Dujos + Elektra (50 proc.)</t>
  </si>
  <si>
    <t>Dujos + Elektra (70 proc.)</t>
  </si>
  <si>
    <t>PAVYZDINĖ SKAIČIUOKLĖ TINKAMŲ IŠLAIDŲ APSKAIČIAVIMUI</t>
  </si>
  <si>
    <t>I variantas (jei taikomos Aprašo 9.2 p. sąlygos)</t>
  </si>
  <si>
    <t>III variantas (jei tenkinamos visos Aprašo 9.5 p. sąlygos)</t>
  </si>
  <si>
    <t>II variantas (jei tenkinamos visos Aprašo 9.4 p. sąlygos)</t>
  </si>
  <si>
    <t>Intensyvumas 30 proc. iki max 2 mln. Eur</t>
  </si>
  <si>
    <t>Intensyvumas 50 proc. iki max 25 mln. Eur</t>
  </si>
  <si>
    <t>Intensyvumas 70 proc. iki max 50 mln. Eur</t>
  </si>
  <si>
    <t>Kiekis, mWh - q(t)</t>
  </si>
  <si>
    <t>Vieneto kaina konkrečiu mėnesiu - p(t)</t>
  </si>
  <si>
    <t>Pildyti tik žaliu fonu nuspalvintus langelius. Užpildyti informaciją abejuose lapuose (ir dujų ir elektros). Atsakymas dėl tinkamų išlaidų gaunamas rusvai pažymėtuose D36 arba D40 arba D44 langeliuose (jei, skaičiuojama pagal Aprašo 9.4 ar 9.5, įmonė turi atitikti šiuose Aprašo punktuose nurodytas sąlygas)</t>
  </si>
  <si>
    <t>BENDRA TINKAMŲ IŠLAIDŲ SUMA</t>
  </si>
  <si>
    <t>9.1 Tinkamos finansuoti išlaidos apskaičiuojamos dėl su Rusijos Federacijos agresija prieš Ukrainą susijusiu gamtinių dujų ir elektros energijos išlaidų padidėjimu. Tinkamos finansuoti išlaidos gaunamos sudauginus gamtinių dujų ir elektros energijos, kurias nuo 2022 m. vasario 1 d. iki 2022 m. rugpjūčio 31 d. (toliau – tinkamas finansuoti laikotarpis) įmonė, kaip galutinė vartotoja, nupirko iš išorės tiekėjų, vienetų skaičių ir kainos, kurią įmonė moka už suvartotą vienetą, padidėjimą (pvz., matuojamą Eur/MWh). Kainos padidėjimas apskaičiuojamas kaip vieneto kainos, kurią įmonė mokėjo konkretų mėnesį tinkamu finansuoti laikotarpiu, ir dvigubos (200 proc.) vidutinės vieneto kainos, kurią įmonė mokėjo baziniu laikotarpiu nuo 2021 m. vasario 1 d. iki 2021 m. rugpjūčio 31 d., skirtumas:</t>
  </si>
  <si>
    <r>
      <t xml:space="preserve">9.2. Bendra pagalba vienai įmonei paraiškos Agentūrai teikimo metu neviršija </t>
    </r>
    <r>
      <rPr>
        <sz val="11"/>
        <color rgb="FFFF0000"/>
        <rFont val="Calibri"/>
        <family val="2"/>
        <scheme val="minor"/>
      </rPr>
      <t>30 proc.</t>
    </r>
    <r>
      <rPr>
        <sz val="11"/>
        <color theme="1"/>
        <rFont val="Calibri"/>
        <family val="2"/>
        <charset val="186"/>
        <scheme val="minor"/>
      </rPr>
      <t xml:space="preserve"> tinkamų finansuoti išlaidų, nurodytų Tvarkos aprašo 9.1 papunktyje, </t>
    </r>
    <r>
      <rPr>
        <sz val="11"/>
        <color rgb="FFFF0000"/>
        <rFont val="Calibri"/>
        <family val="2"/>
        <scheme val="minor"/>
      </rPr>
      <t>iki didžiausios 2 mln. eurų sumos</t>
    </r>
    <r>
      <rPr>
        <sz val="11"/>
        <rFont val="Calibri"/>
        <family val="2"/>
        <scheme val="minor"/>
      </rPr>
      <t>.</t>
    </r>
  </si>
  <si>
    <r>
      <t xml:space="preserve">9.4. Kai kada, siekiant užtikrinti ekonominės veiklos tęstinumą, gali prireikti papildomos pagalbos. Todėl galima suteikti pagalbą, viršijančią vertes, apskaičiuotas pagal komunikato 52 punkto e ir f papunkčius, jei, be komunikato 52 punkto a–d ir g papunkčiuose nustatytų sąlygų, laikomasi šių sąlygų:
9.4.1. Pagalba gali būti teikiama įmonei, jei </t>
    </r>
    <r>
      <rPr>
        <b/>
        <sz val="11"/>
        <color theme="1"/>
        <rFont val="Calibri"/>
        <family val="2"/>
        <scheme val="minor"/>
      </rPr>
      <t>ji yra daug energijos naudojanti įmonė</t>
    </r>
    <r>
      <rPr>
        <sz val="11"/>
        <color theme="1"/>
        <rFont val="Calibri"/>
        <family val="2"/>
        <charset val="186"/>
        <scheme val="minor"/>
      </rPr>
      <t xml:space="preserve">, kaip apibrėžta 2003 m. spalio 27 d. Tarybos direktyvoje 2003/96/EB, pakeičiančioje Bendrijos energetikos produktų ir elektros energijos mokesčių struktūrą (toliau – Energijos mokesčių direktyvos) 17 straipsnio 1 dalies a punkto pirmoje pastraipoje, t. y. </t>
    </r>
    <r>
      <rPr>
        <b/>
        <sz val="11"/>
        <color theme="1"/>
        <rFont val="Calibri"/>
        <family val="2"/>
        <scheme val="minor"/>
      </rPr>
      <t>jei energinių produktų (įskaitant kitus energinius produktus – ne gamtines dujas ir elektros energiją) pirkimas sudaro ne mažiau kaip 3,0 proc. gamybos vertės.</t>
    </r>
    <r>
      <rPr>
        <sz val="11"/>
        <color theme="1"/>
        <rFont val="Calibri"/>
        <family val="2"/>
        <charset val="186"/>
        <scheme val="minor"/>
      </rPr>
      <t xml:space="preserve">
9.4.2. Pagalba gali būti teikiama įmonei, jei </t>
    </r>
    <r>
      <rPr>
        <b/>
        <sz val="11"/>
        <color theme="1"/>
        <rFont val="Calibri"/>
        <family val="2"/>
        <scheme val="minor"/>
      </rPr>
      <t>ji patiria veiklos nuostolių</t>
    </r>
    <r>
      <rPr>
        <sz val="11"/>
        <color theme="1"/>
        <rFont val="Calibri"/>
        <family val="2"/>
        <charset val="186"/>
        <scheme val="minor"/>
      </rPr>
      <t xml:space="preserve"> (įmonė turi veiklos nuostolių, jei tinkamo finansuoti laikotarpio pajamos, neatskaičius palūkanų, mokesčių, nusidėvėjimo ir amortizacijos, neskaitant vienkartinio vertės sumažėjimo, yra neigiamos), kai tinkamų finansuoti išlaidų, apibrėžtų komunikato 52 punkto e papunktyje, padidėjimas sudaro </t>
    </r>
    <r>
      <rPr>
        <b/>
        <sz val="11"/>
        <color theme="1"/>
        <rFont val="Calibri"/>
        <family val="2"/>
        <scheme val="minor"/>
      </rPr>
      <t xml:space="preserve">ne mažiau kaip 50 proc. veiklos nuostolių </t>
    </r>
    <r>
      <rPr>
        <sz val="11"/>
        <color theme="1"/>
        <rFont val="Calibri"/>
        <family val="2"/>
        <charset val="186"/>
        <scheme val="minor"/>
      </rPr>
      <t xml:space="preserve">tinkamu finansuoti laikotarpiu, apibrėžtu komunikato 52 punkto e papunktyje, informacija apie veiklos nuostolius teikiama nuo 2022 m. vasario 1 d. pateikiant įmonės finansininko patvirtintus dokumentus.
9.4.3. Bendra pagalba neviršija </t>
    </r>
    <r>
      <rPr>
        <sz val="11"/>
        <color rgb="FFFF0000"/>
        <rFont val="Calibri"/>
        <family val="2"/>
        <scheme val="minor"/>
      </rPr>
      <t xml:space="preserve">50 proc. </t>
    </r>
    <r>
      <rPr>
        <sz val="11"/>
        <color theme="1"/>
        <rFont val="Calibri"/>
        <family val="2"/>
        <charset val="186"/>
        <scheme val="minor"/>
      </rPr>
      <t xml:space="preserve">tinkamų finansuoti išlaidų, nurodytų Tvarkos aprašo 9.1 papunktyje,  ir </t>
    </r>
    <r>
      <rPr>
        <b/>
        <sz val="11"/>
        <color theme="1"/>
        <rFont val="Calibri"/>
        <family val="2"/>
        <scheme val="minor"/>
      </rPr>
      <t>sudaro ne daugiau kaip 80 proc. įmonės veiklos nuostolių</t>
    </r>
    <r>
      <rPr>
        <sz val="11"/>
        <color theme="1"/>
        <rFont val="Calibri"/>
        <family val="2"/>
        <charset val="186"/>
        <scheme val="minor"/>
      </rPr>
      <t xml:space="preserve">.
9.4.4. Bendra pagalbos suma – paraiškos teikimo Agentūrai metu </t>
    </r>
    <r>
      <rPr>
        <sz val="11"/>
        <color rgb="FFFF0000"/>
        <rFont val="Calibri"/>
        <family val="2"/>
        <scheme val="minor"/>
      </rPr>
      <t>neviršija 25 mln. eurų vienai įmonei</t>
    </r>
    <r>
      <rPr>
        <sz val="11"/>
        <color theme="1"/>
        <rFont val="Calibri"/>
        <family val="2"/>
        <charset val="186"/>
        <scheme val="minor"/>
      </rPr>
      <t>.</t>
    </r>
  </si>
  <si>
    <r>
      <t xml:space="preserve">9.5. </t>
    </r>
    <r>
      <rPr>
        <b/>
        <sz val="11"/>
        <color theme="1"/>
        <rFont val="Calibri"/>
        <family val="2"/>
        <scheme val="minor"/>
      </rPr>
      <t>Daug energijos naudojančioms įmonėms</t>
    </r>
    <r>
      <rPr>
        <b/>
        <u/>
        <sz val="11"/>
        <color theme="1"/>
        <rFont val="Calibri"/>
        <family val="2"/>
        <scheme val="minor"/>
      </rPr>
      <t xml:space="preserve">, veiklą vykdančioms komunikato I priede išvardytuose sektoriuose ar pasektoriuose, </t>
    </r>
    <r>
      <rPr>
        <sz val="11"/>
        <color theme="1"/>
        <rFont val="Calibri"/>
        <family val="2"/>
        <charset val="186"/>
        <scheme val="minor"/>
      </rPr>
      <t xml:space="preserve">bendra pagalba gali būti padidinta iki ne daugiau kaip </t>
    </r>
    <r>
      <rPr>
        <sz val="11"/>
        <color rgb="FFFF0000"/>
        <rFont val="Calibri"/>
        <family val="2"/>
        <scheme val="minor"/>
      </rPr>
      <t>70 %</t>
    </r>
    <r>
      <rPr>
        <sz val="11"/>
        <color theme="1"/>
        <rFont val="Calibri"/>
        <family val="2"/>
        <charset val="186"/>
        <scheme val="minor"/>
      </rPr>
      <t xml:space="preserve"> tinkamų finansuoti išlaidų, nurodytų tvarkos aprašo 9.1 papunktyje,  susijusių su produktų gamyba komunikato I priede išvardytuose sektoriuose ar pasektoriuose, ir</t>
    </r>
    <r>
      <rPr>
        <b/>
        <sz val="11"/>
        <color theme="1"/>
        <rFont val="Calibri"/>
        <family val="2"/>
        <scheme val="minor"/>
      </rPr>
      <t xml:space="preserve"> gali sudaryti ne daugiau kaip 80 % šios veiklos nuostolių</t>
    </r>
    <r>
      <rPr>
        <sz val="11"/>
        <color theme="1"/>
        <rFont val="Calibri"/>
        <family val="2"/>
        <charset val="186"/>
        <scheme val="minor"/>
      </rPr>
      <t xml:space="preserve">. Bendra pagalbos suma  paraiškos teikimo metu negali viršyti 50 mln. eurų vienai įmonei. Į komunikato I priedą neįtrauktai veiklai skirta suma negali viršyti 25 mln. eurų. Jeigu įmonė veiklą vykdo keliuose sektoriuose, kuriems pagal komunikato 53 punktą taikomos skirtingos didžiausios sumos, atitinkama valstybė narė tinkamomis priemonėmis, pavyzdžiui, atskirdama sąskaitas, užtikrina, kad būtų laikomasi kiekvienai iš tų veiklos rūšių nustatytos atitinkamos viršutinės ribos ir kad nebūtų viršijama bendra didžiausia suma – </t>
    </r>
    <r>
      <rPr>
        <sz val="11"/>
        <color rgb="FFFF0000"/>
        <rFont val="Calibri"/>
        <family val="2"/>
        <scheme val="minor"/>
      </rPr>
      <t>50 mln. eurų vienai įmonei</t>
    </r>
    <r>
      <rPr>
        <sz val="11"/>
        <color theme="1"/>
        <rFont val="Calibri"/>
        <family val="2"/>
        <charset val="186"/>
        <scheme val="minor"/>
      </rPr>
      <t>.</t>
    </r>
  </si>
  <si>
    <t>(p(t)-p(ref)×2) ×q(t),</t>
  </si>
  <si>
    <t>čia p – vieneto kaina; q – suvartotas kiekis; ref – bazinis laikotarpis nuo 2021 m. vasario 1 d. iki 2021 m. rugpjūčio 31 d., t – konkretus mėnuo nuo 2022 m. vasario 1 d. iki rugpjūčio 31 d.</t>
  </si>
  <si>
    <t>10. Maksimali subsidijos suma apskaičiuojama pagal Tvarkos aprašo 9 punktą. Jei planuojamos įsigyti įrangos išlaidos mažesnės už pagal 9 punkto sąlygas apskaičiuotą maksimalią tinkamų išlaidų sumą, paraiškoje turi būti prašoma finansuoti tik pagal turimus komercinius pasiūlymus pagrįsta įrangos išlaidų suma. Jei planuojamos įsigyti įrangos išlaidos yra didesnės už pagal 9 punkto sąlygas apskaičiuotą maksimalią tinkamą išlaidų sumą, paraiškoje nurodoma visa planuojamos įsigyti įrangos išlaidų suma, tačiau turi būti prašoma tik maksimali galima pagal 9 punkto sąlygas apskaičiuota suma, likusi išlaidų dalis turi būti dengiama pareiškėjo lėšomis.</t>
  </si>
  <si>
    <t>Kaina, Eur (bendra sąskaitos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</si>
</sst>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charset val="186"/>
      <scheme val="minor"/>
    </font>
    <font>
      <sz val="12"/>
      <color rgb="FF000000"/>
      <name val="Times New Roman"/>
      <family val="1"/>
    </font>
    <font>
      <sz val="12"/>
      <color theme="1"/>
      <name val="Times New Roman"/>
      <family val="1"/>
    </font>
    <font>
      <sz val="10"/>
      <color theme="1"/>
      <name val="Times New Roman"/>
      <family val="1"/>
    </font>
    <font>
      <sz val="8"/>
      <color theme="1"/>
      <name val="Times New Roman"/>
      <family val="1"/>
    </font>
    <font>
      <b/>
      <sz val="10"/>
      <color theme="1"/>
      <name val="Times New Roman"/>
      <family val="1"/>
    </font>
    <font>
      <sz val="8"/>
      <name val="Calibri"/>
      <family val="2"/>
      <charset val="186"/>
      <scheme val="minor"/>
    </font>
    <font>
      <b/>
      <sz val="11"/>
      <color theme="1"/>
      <name val="Calibri"/>
      <family val="2"/>
      <scheme val="minor"/>
    </font>
    <font>
      <sz val="11"/>
      <color theme="0" tint="-0.499984740745262"/>
      <name val="Calibri"/>
      <family val="2"/>
      <charset val="186"/>
      <scheme val="minor"/>
    </font>
    <font>
      <sz val="11"/>
      <color theme="1"/>
      <name val="Calibri"/>
      <family val="2"/>
      <scheme val="minor"/>
    </font>
    <font>
      <i/>
      <sz val="11"/>
      <color rgb="FF0070C0"/>
      <name val="Calibri"/>
      <family val="2"/>
      <scheme val="minor"/>
    </font>
    <font>
      <sz val="11"/>
      <color rgb="FFFF0000"/>
      <name val="Calibri"/>
      <family val="2"/>
      <scheme val="minor"/>
    </font>
    <font>
      <b/>
      <u/>
      <sz val="11"/>
      <color theme="1"/>
      <name val="Calibri"/>
      <family val="2"/>
      <scheme val="minor"/>
    </font>
    <font>
      <sz val="11"/>
      <name val="Calibri"/>
      <family val="2"/>
    </font>
    <font>
      <sz val="11"/>
      <name val="Calibri"/>
      <family val="2"/>
      <scheme val="minor"/>
    </font>
    <font>
      <sz val="11"/>
      <color rgb="FF7030A0"/>
      <name val="Calibri"/>
      <family val="2"/>
      <charset val="186"/>
      <scheme val="minor"/>
    </font>
    <font>
      <b/>
      <sz val="11"/>
      <color rgb="FF7030A0"/>
      <name val="Calibri"/>
      <family val="2"/>
      <scheme val="minor"/>
    </font>
    <font>
      <b/>
      <sz val="11"/>
      <color theme="9"/>
      <name val="Calibri"/>
      <family val="2"/>
      <scheme val="minor"/>
    </font>
    <font>
      <i/>
      <sz val="11"/>
      <color theme="4"/>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60">
    <xf numFmtId="0" fontId="0" fillId="0" borderId="0" xfId="0"/>
    <xf numFmtId="0" fontId="4" fillId="0" borderId="0" xfId="0" applyFont="1" applyAlignment="1">
      <alignment vertical="center"/>
    </xf>
    <xf numFmtId="0" fontId="0" fillId="0" borderId="0" xfId="0" applyAlignment="1">
      <alignment horizontal="left"/>
    </xf>
    <xf numFmtId="0" fontId="2" fillId="0" borderId="0" xfId="0" applyFont="1" applyAlignment="1">
      <alignment horizontal="left"/>
    </xf>
    <xf numFmtId="0" fontId="5" fillId="0" borderId="0" xfId="0" applyFont="1" applyAlignment="1">
      <alignment vertical="center"/>
    </xf>
    <xf numFmtId="0" fontId="0" fillId="0" borderId="1" xfId="0" applyBorder="1"/>
    <xf numFmtId="0" fontId="3" fillId="0" borderId="1" xfId="0" applyFont="1" applyBorder="1" applyAlignment="1">
      <alignment vertical="center"/>
    </xf>
    <xf numFmtId="0" fontId="3" fillId="0" borderId="0" xfId="0" applyFont="1" applyAlignment="1">
      <alignment vertical="center"/>
    </xf>
    <xf numFmtId="0" fontId="8" fillId="0" borderId="0" xfId="0" applyFont="1"/>
    <xf numFmtId="4" fontId="0" fillId="0" borderId="0" xfId="0" applyNumberFormat="1"/>
    <xf numFmtId="4" fontId="9" fillId="0" borderId="0" xfId="0" applyNumberFormat="1" applyFont="1"/>
    <xf numFmtId="4" fontId="10" fillId="0" borderId="0" xfId="0" applyNumberFormat="1" applyFont="1"/>
    <xf numFmtId="0" fontId="7" fillId="0" borderId="0" xfId="0" applyFont="1"/>
    <xf numFmtId="0" fontId="7" fillId="0" borderId="0" xfId="0" applyFont="1" applyAlignment="1">
      <alignment wrapText="1"/>
    </xf>
    <xf numFmtId="0" fontId="0" fillId="0" borderId="0" xfId="0" applyAlignment="1">
      <alignment horizontal="right"/>
    </xf>
    <xf numFmtId="2" fontId="9" fillId="0" borderId="0" xfId="0" applyNumberFormat="1" applyFont="1"/>
    <xf numFmtId="0" fontId="3" fillId="0" borderId="1" xfId="0" applyFont="1" applyBorder="1" applyAlignment="1">
      <alignment horizontal="right" vertical="center"/>
    </xf>
    <xf numFmtId="0" fontId="0" fillId="0" borderId="5" xfId="0" applyBorder="1" applyAlignment="1">
      <alignment wrapText="1"/>
    </xf>
    <xf numFmtId="4" fontId="9" fillId="0" borderId="6" xfId="0" applyNumberFormat="1" applyFont="1" applyBorder="1"/>
    <xf numFmtId="0" fontId="0" fillId="0" borderId="5" xfId="0" applyBorder="1"/>
    <xf numFmtId="0" fontId="0" fillId="0" borderId="7" xfId="0" applyBorder="1"/>
    <xf numFmtId="4" fontId="9" fillId="0" borderId="8" xfId="0" applyNumberFormat="1" applyFont="1" applyBorder="1"/>
    <xf numFmtId="0" fontId="0" fillId="0" borderId="6" xfId="0" applyBorder="1"/>
    <xf numFmtId="4" fontId="0" fillId="0" borderId="8" xfId="0" applyNumberFormat="1" applyBorder="1"/>
    <xf numFmtId="0" fontId="0" fillId="0" borderId="7" xfId="0" applyBorder="1" applyAlignment="1">
      <alignment vertical="top"/>
    </xf>
    <xf numFmtId="4" fontId="9" fillId="0" borderId="8" xfId="0" applyNumberFormat="1" applyFont="1" applyBorder="1" applyAlignment="1">
      <alignment vertical="top"/>
    </xf>
    <xf numFmtId="4" fontId="0" fillId="0" borderId="8" xfId="0" applyNumberFormat="1" applyBorder="1" applyAlignment="1">
      <alignment vertical="top"/>
    </xf>
    <xf numFmtId="0" fontId="0" fillId="0" borderId="10" xfId="0" applyBorder="1" applyAlignment="1">
      <alignment horizontal="center"/>
    </xf>
    <xf numFmtId="0" fontId="13" fillId="0" borderId="1" xfId="0" applyFont="1" applyBorder="1"/>
    <xf numFmtId="0" fontId="14" fillId="0" borderId="0" xfId="0" applyFont="1"/>
    <xf numFmtId="49" fontId="13" fillId="0" borderId="1" xfId="0" applyNumberFormat="1" applyFont="1" applyBorder="1" applyAlignment="1">
      <alignment horizontal="left" wrapText="1"/>
    </xf>
    <xf numFmtId="49" fontId="13" fillId="0" borderId="10" xfId="0" applyNumberFormat="1" applyFont="1" applyBorder="1" applyAlignment="1">
      <alignment horizontal="left" wrapText="1"/>
    </xf>
    <xf numFmtId="0" fontId="15" fillId="0" borderId="0" xfId="0" applyFont="1"/>
    <xf numFmtId="0" fontId="16" fillId="0" borderId="0" xfId="0" applyFont="1"/>
    <xf numFmtId="0" fontId="15" fillId="0" borderId="0" xfId="0" applyFont="1" applyAlignment="1">
      <alignment vertical="top"/>
    </xf>
    <xf numFmtId="164" fontId="15" fillId="0" borderId="0" xfId="0" applyNumberFormat="1" applyFont="1"/>
    <xf numFmtId="9" fontId="15" fillId="0" borderId="0" xfId="0" applyNumberFormat="1" applyFont="1"/>
    <xf numFmtId="4" fontId="7" fillId="4" borderId="9" xfId="0" applyNumberFormat="1" applyFont="1" applyFill="1" applyBorder="1" applyAlignment="1">
      <alignment vertical="top"/>
    </xf>
    <xf numFmtId="4" fontId="7" fillId="4" borderId="9" xfId="0" applyNumberFormat="1" applyFont="1" applyFill="1" applyBorder="1"/>
    <xf numFmtId="0" fontId="3" fillId="0" borderId="0" xfId="0" applyFont="1" applyAlignment="1">
      <alignment horizontal="right" vertical="center"/>
    </xf>
    <xf numFmtId="4" fontId="0" fillId="0" borderId="1" xfId="0" applyNumberFormat="1" applyBorder="1" applyAlignment="1">
      <alignment horizontal="right"/>
    </xf>
    <xf numFmtId="0" fontId="0" fillId="2" borderId="1" xfId="0" applyFill="1" applyBorder="1" applyProtection="1">
      <protection locked="0"/>
    </xf>
    <xf numFmtId="2" fontId="0" fillId="0" borderId="0" xfId="0" applyNumberFormat="1"/>
    <xf numFmtId="4" fontId="18" fillId="0" borderId="0" xfId="0" applyNumberFormat="1" applyFont="1"/>
    <xf numFmtId="0" fontId="0" fillId="0" borderId="0" xfId="0" applyAlignment="1">
      <alignment horizontal="left" wrapText="1"/>
    </xf>
    <xf numFmtId="0" fontId="17" fillId="0" borderId="0" xfId="0" applyFont="1" applyAlignment="1">
      <alignment horizontal="left" wrapText="1"/>
    </xf>
    <xf numFmtId="0" fontId="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0" xfId="0" applyAlignment="1">
      <alignment horizontal="right"/>
    </xf>
    <xf numFmtId="0" fontId="15" fillId="0" borderId="0" xfId="0" applyFont="1" applyAlignment="1">
      <alignment horizontal="center" wrapText="1"/>
    </xf>
    <xf numFmtId="0" fontId="0" fillId="0" borderId="0" xfId="0" applyAlignment="1">
      <alignment horizontal="center"/>
    </xf>
    <xf numFmtId="0" fontId="7" fillId="0" borderId="8" xfId="0" applyFont="1" applyBorder="1" applyAlignment="1">
      <alignment horizontal="center" wrapText="1"/>
    </xf>
    <xf numFmtId="0" fontId="0" fillId="0" borderId="5" xfId="0" applyBorder="1" applyAlignment="1">
      <alignment horizontal="left"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9571D-8CF1-4D9D-92D5-38910AD66BC0}">
  <dimension ref="B1:Z46"/>
  <sheetViews>
    <sheetView tabSelected="1" workbookViewId="0">
      <selection activeCell="E13" sqref="E13"/>
    </sheetView>
  </sheetViews>
  <sheetFormatPr defaultRowHeight="14.4" x14ac:dyDescent="0.3"/>
  <cols>
    <col min="1" max="1" width="6.21875" customWidth="1"/>
    <col min="2" max="2" width="21.77734375" customWidth="1"/>
    <col min="3" max="3" width="12.77734375" customWidth="1"/>
    <col min="4" max="4" width="13.77734375" customWidth="1"/>
  </cols>
  <sheetData>
    <row r="1" spans="2:23" ht="32.4" customHeight="1" x14ac:dyDescent="0.3">
      <c r="B1" s="45" t="s">
        <v>42</v>
      </c>
      <c r="C1" s="45"/>
      <c r="D1" s="45"/>
      <c r="E1" s="45"/>
      <c r="F1" s="45"/>
      <c r="G1" s="45"/>
      <c r="H1" s="45"/>
      <c r="I1" s="45"/>
      <c r="J1" s="45"/>
      <c r="K1" s="45"/>
      <c r="L1" s="45"/>
      <c r="M1" s="45"/>
      <c r="N1" s="45"/>
      <c r="O1" s="45"/>
      <c r="P1" s="45"/>
      <c r="Q1" s="45"/>
      <c r="R1" s="45"/>
      <c r="S1" s="45"/>
      <c r="T1" s="45"/>
      <c r="U1" s="45"/>
    </row>
    <row r="3" spans="2:23" x14ac:dyDescent="0.3">
      <c r="B3" s="12" t="s">
        <v>33</v>
      </c>
    </row>
    <row r="5" spans="2:23" ht="64.2" customHeight="1" x14ac:dyDescent="0.3">
      <c r="B5" s="46" t="s">
        <v>44</v>
      </c>
      <c r="C5" s="46"/>
      <c r="D5" s="46"/>
      <c r="E5" s="46"/>
      <c r="F5" s="46"/>
      <c r="G5" s="46"/>
      <c r="H5" s="46"/>
      <c r="I5" s="46"/>
      <c r="J5" s="46"/>
      <c r="K5" s="46"/>
      <c r="L5" s="46"/>
      <c r="M5" s="46"/>
      <c r="N5" s="46"/>
      <c r="O5" s="46"/>
      <c r="P5" s="46"/>
      <c r="Q5" s="46"/>
      <c r="R5" s="46"/>
      <c r="S5" s="46"/>
      <c r="T5" s="46"/>
      <c r="U5" s="46"/>
      <c r="V5" s="46"/>
      <c r="W5" s="46"/>
    </row>
    <row r="6" spans="2:23" ht="15.6" x14ac:dyDescent="0.3">
      <c r="B6" s="47" t="s">
        <v>48</v>
      </c>
      <c r="C6" s="47"/>
      <c r="D6" s="47"/>
      <c r="E6" s="47"/>
      <c r="F6" s="2"/>
      <c r="G6" s="2"/>
      <c r="H6" s="2"/>
      <c r="I6" s="2"/>
      <c r="J6" s="2"/>
      <c r="K6" s="2"/>
      <c r="L6" s="2"/>
      <c r="M6" s="2"/>
      <c r="N6" s="2"/>
      <c r="O6" s="2"/>
      <c r="P6" s="2"/>
      <c r="Q6" s="2"/>
      <c r="R6" s="2"/>
      <c r="S6" s="2"/>
      <c r="T6" s="2"/>
      <c r="U6" s="2"/>
      <c r="V6" s="2"/>
      <c r="W6" s="2"/>
    </row>
    <row r="7" spans="2:23" ht="15.6" x14ac:dyDescent="0.3">
      <c r="B7" s="48" t="s">
        <v>49</v>
      </c>
      <c r="C7" s="48"/>
      <c r="D7" s="48"/>
      <c r="E7" s="48"/>
      <c r="F7" s="48"/>
      <c r="G7" s="48"/>
      <c r="H7" s="48"/>
      <c r="I7" s="48"/>
      <c r="J7" s="48"/>
      <c r="K7" s="48"/>
      <c r="L7" s="48"/>
      <c r="M7" s="48"/>
      <c r="N7" s="48"/>
      <c r="O7" s="48"/>
      <c r="P7" s="48"/>
      <c r="Q7" s="48"/>
      <c r="R7" s="48"/>
      <c r="S7" s="48"/>
      <c r="T7" s="48"/>
      <c r="U7" s="48"/>
      <c r="V7" s="48"/>
      <c r="W7" s="48"/>
    </row>
    <row r="8" spans="2:23" x14ac:dyDescent="0.3">
      <c r="C8" s="1"/>
    </row>
    <row r="9" spans="2:23" x14ac:dyDescent="0.3">
      <c r="C9" s="4" t="s">
        <v>1</v>
      </c>
    </row>
    <row r="10" spans="2:23" x14ac:dyDescent="0.3">
      <c r="B10" s="5"/>
      <c r="C10" s="16" t="s">
        <v>2</v>
      </c>
      <c r="D10" s="16" t="s">
        <v>3</v>
      </c>
      <c r="E10" s="16" t="s">
        <v>4</v>
      </c>
      <c r="F10" s="16" t="s">
        <v>5</v>
      </c>
      <c r="G10" s="16" t="s">
        <v>6</v>
      </c>
      <c r="H10" s="16" t="s">
        <v>7</v>
      </c>
      <c r="I10" s="16" t="s">
        <v>8</v>
      </c>
      <c r="K10" s="39"/>
      <c r="L10" s="39"/>
      <c r="M10" s="39"/>
      <c r="N10" s="39"/>
    </row>
    <row r="11" spans="2:23" x14ac:dyDescent="0.3">
      <c r="B11" s="5" t="s">
        <v>9</v>
      </c>
      <c r="C11" s="41"/>
      <c r="D11" s="41"/>
      <c r="E11" s="41"/>
      <c r="F11" s="41"/>
      <c r="G11" s="41"/>
      <c r="H11" s="41"/>
      <c r="I11" s="41"/>
      <c r="O11" s="8"/>
    </row>
    <row r="12" spans="2:23" ht="28.8" x14ac:dyDescent="0.3">
      <c r="B12" s="59" t="s">
        <v>51</v>
      </c>
      <c r="C12" s="41"/>
      <c r="D12" s="41"/>
      <c r="E12" s="41"/>
      <c r="F12" s="41"/>
      <c r="G12" s="41"/>
      <c r="H12" s="41"/>
      <c r="I12" s="41"/>
      <c r="O12" s="8"/>
    </row>
    <row r="13" spans="2:23" x14ac:dyDescent="0.3">
      <c r="L13" t="s">
        <v>19</v>
      </c>
      <c r="M13" t="e">
        <f>SUM(C12:I12)/SUM(C11:I11)</f>
        <v>#DIV/0!</v>
      </c>
      <c r="O13" s="8"/>
    </row>
    <row r="14" spans="2:23" x14ac:dyDescent="0.3">
      <c r="C14" s="4" t="s">
        <v>10</v>
      </c>
      <c r="L14" t="s">
        <v>20</v>
      </c>
      <c r="M14" t="e">
        <f>M13*2</f>
        <v>#DIV/0!</v>
      </c>
      <c r="O14" s="8"/>
    </row>
    <row r="15" spans="2:23" x14ac:dyDescent="0.3">
      <c r="B15" s="5"/>
      <c r="C15" s="16" t="s">
        <v>23</v>
      </c>
      <c r="D15" s="16" t="s">
        <v>24</v>
      </c>
      <c r="E15" s="16" t="s">
        <v>25</v>
      </c>
      <c r="F15" s="16" t="s">
        <v>26</v>
      </c>
      <c r="G15" s="16" t="s">
        <v>27</v>
      </c>
      <c r="H15" s="16" t="s">
        <v>28</v>
      </c>
      <c r="I15" s="16" t="s">
        <v>29</v>
      </c>
    </row>
    <row r="16" spans="2:23" x14ac:dyDescent="0.3">
      <c r="B16" s="28" t="s">
        <v>40</v>
      </c>
      <c r="C16" s="41"/>
      <c r="D16" s="41"/>
      <c r="E16" s="41"/>
      <c r="F16" s="41"/>
      <c r="G16" s="41"/>
      <c r="H16" s="41"/>
      <c r="I16" s="41"/>
      <c r="J16" t="s">
        <v>22</v>
      </c>
    </row>
    <row r="17" spans="2:26" ht="28.8" x14ac:dyDescent="0.3">
      <c r="B17" s="59" t="s">
        <v>51</v>
      </c>
      <c r="C17" s="41"/>
      <c r="D17" s="41"/>
      <c r="E17" s="41"/>
      <c r="F17" s="41"/>
      <c r="G17" s="41"/>
      <c r="H17" s="41"/>
      <c r="I17" s="41"/>
    </row>
    <row r="18" spans="2:26" x14ac:dyDescent="0.3">
      <c r="B18" s="29"/>
    </row>
    <row r="19" spans="2:26" ht="33.75" customHeight="1" x14ac:dyDescent="0.3">
      <c r="B19" s="31" t="s">
        <v>41</v>
      </c>
      <c r="C19" s="27" t="e">
        <f>C17/C16</f>
        <v>#DIV/0!</v>
      </c>
      <c r="D19" s="27" t="e">
        <f>D17/D16</f>
        <v>#DIV/0!</v>
      </c>
      <c r="E19" s="27" t="e">
        <f t="shared" ref="E19:I19" si="0">E17/E16</f>
        <v>#DIV/0!</v>
      </c>
      <c r="F19" s="27" t="e">
        <f t="shared" si="0"/>
        <v>#DIV/0!</v>
      </c>
      <c r="G19" s="27" t="e">
        <f t="shared" si="0"/>
        <v>#DIV/0!</v>
      </c>
      <c r="H19" s="27" t="e">
        <f t="shared" si="0"/>
        <v>#DIV/0!</v>
      </c>
      <c r="I19" s="27" t="e">
        <f t="shared" si="0"/>
        <v>#DIV/0!</v>
      </c>
    </row>
    <row r="20" spans="2:26" x14ac:dyDescent="0.3">
      <c r="B20" s="29"/>
      <c r="C20" s="7"/>
    </row>
    <row r="21" spans="2:26" ht="28.8" x14ac:dyDescent="0.3">
      <c r="B21" s="29" t="s">
        <v>10</v>
      </c>
      <c r="C21" s="12"/>
      <c r="D21" s="13" t="s">
        <v>21</v>
      </c>
      <c r="E21" s="13"/>
      <c r="K21" s="32"/>
      <c r="L21" s="33"/>
      <c r="M21" s="32"/>
      <c r="N21" s="32"/>
      <c r="O21" s="32"/>
      <c r="P21" s="32"/>
      <c r="Q21" s="32"/>
      <c r="R21" s="32"/>
      <c r="S21" s="32"/>
      <c r="T21" s="32"/>
      <c r="U21" s="32"/>
      <c r="V21" s="32"/>
      <c r="W21" s="32"/>
    </row>
    <row r="22" spans="2:26" x14ac:dyDescent="0.3">
      <c r="B22" t="s">
        <v>11</v>
      </c>
      <c r="C22" s="11">
        <f>IFERROR((C19-M14)*C16,0)</f>
        <v>0</v>
      </c>
      <c r="D22" s="10">
        <f>IF(C22&lt;0,0,C22)</f>
        <v>0</v>
      </c>
      <c r="K22" s="32"/>
      <c r="L22" s="32"/>
      <c r="M22" s="32"/>
      <c r="N22" s="32"/>
      <c r="O22" s="32"/>
      <c r="P22" s="32"/>
      <c r="Q22" s="32"/>
      <c r="R22" s="32"/>
      <c r="S22" s="32"/>
      <c r="T22" s="32"/>
      <c r="U22" s="32"/>
      <c r="V22" s="32"/>
      <c r="W22" s="32"/>
    </row>
    <row r="23" spans="2:26" x14ac:dyDescent="0.3">
      <c r="B23" t="s">
        <v>12</v>
      </c>
      <c r="C23" s="11">
        <f>IFERROR((D19-M14)*D16,0)</f>
        <v>0</v>
      </c>
      <c r="D23" s="10">
        <f t="shared" ref="D23:D27" si="1">IF(C23&lt;0,0,C23)</f>
        <v>0</v>
      </c>
      <c r="K23" s="32"/>
      <c r="L23" s="32"/>
      <c r="M23" s="32"/>
      <c r="N23" s="32"/>
      <c r="O23" s="32"/>
      <c r="P23" s="32"/>
      <c r="Q23" s="32"/>
      <c r="R23" s="32"/>
      <c r="S23" s="32"/>
      <c r="T23" s="32"/>
      <c r="U23" s="32"/>
      <c r="V23" s="32"/>
      <c r="W23" s="32"/>
    </row>
    <row r="24" spans="2:26" x14ac:dyDescent="0.3">
      <c r="B24" t="s">
        <v>13</v>
      </c>
      <c r="C24" s="11">
        <f>IFERROR((E19-M14)*E16,0)</f>
        <v>0</v>
      </c>
      <c r="D24" s="10">
        <f t="shared" si="1"/>
        <v>0</v>
      </c>
      <c r="K24" s="32"/>
      <c r="L24" s="32"/>
      <c r="M24" s="32"/>
      <c r="N24" s="32"/>
      <c r="O24" s="32"/>
      <c r="P24" s="32"/>
      <c r="Q24" s="32"/>
      <c r="R24" s="32"/>
      <c r="S24" s="32"/>
      <c r="T24" s="32"/>
      <c r="U24" s="32"/>
      <c r="V24" s="32"/>
      <c r="W24" s="32"/>
    </row>
    <row r="25" spans="2:26" x14ac:dyDescent="0.3">
      <c r="B25" t="s">
        <v>14</v>
      </c>
      <c r="C25" s="11">
        <f>IFERROR((F19-M14)*F16,0)</f>
        <v>0</v>
      </c>
      <c r="D25" s="10">
        <f t="shared" si="1"/>
        <v>0</v>
      </c>
      <c r="K25" s="32"/>
      <c r="L25" s="32"/>
      <c r="M25" s="32"/>
      <c r="N25" s="32"/>
      <c r="O25" s="32"/>
      <c r="P25" s="32"/>
      <c r="Q25" s="32"/>
      <c r="R25" s="32"/>
      <c r="S25" s="32"/>
      <c r="T25" s="32"/>
      <c r="U25" s="32"/>
      <c r="V25" s="32"/>
      <c r="W25" s="32"/>
      <c r="Y25" s="32"/>
      <c r="Z25" s="32"/>
    </row>
    <row r="26" spans="2:26" x14ac:dyDescent="0.3">
      <c r="B26" t="s">
        <v>15</v>
      </c>
      <c r="C26" s="11">
        <f>IFERROR((G19-M14)*G16,0)</f>
        <v>0</v>
      </c>
      <c r="D26" s="10">
        <f t="shared" si="1"/>
        <v>0</v>
      </c>
      <c r="K26" s="32"/>
      <c r="L26" s="32"/>
      <c r="M26" s="32"/>
      <c r="N26" s="32"/>
      <c r="O26" s="32"/>
      <c r="P26" s="32"/>
      <c r="Q26" s="32"/>
      <c r="R26" s="32"/>
      <c r="S26" s="32"/>
      <c r="T26" s="32"/>
      <c r="U26" s="32"/>
      <c r="V26" s="32"/>
      <c r="W26" s="32"/>
      <c r="Y26" s="35"/>
      <c r="Z26" s="32"/>
    </row>
    <row r="27" spans="2:26" x14ac:dyDescent="0.3">
      <c r="B27" t="s">
        <v>16</v>
      </c>
      <c r="C27" s="11">
        <f>IFERROR((H19-M14)*H16,0)</f>
        <v>0</v>
      </c>
      <c r="D27" s="10">
        <f t="shared" si="1"/>
        <v>0</v>
      </c>
      <c r="K27" s="32"/>
      <c r="L27" s="32"/>
      <c r="M27" s="32"/>
      <c r="N27" s="32"/>
      <c r="O27" s="32"/>
      <c r="P27" s="32"/>
      <c r="Q27" s="32"/>
      <c r="R27" s="32"/>
      <c r="S27" s="32"/>
      <c r="T27" s="32"/>
      <c r="U27" s="32"/>
      <c r="V27" s="32"/>
      <c r="W27" s="32"/>
      <c r="Y27" s="35"/>
      <c r="Z27" s="32"/>
    </row>
    <row r="28" spans="2:26" x14ac:dyDescent="0.3">
      <c r="B28" t="s">
        <v>17</v>
      </c>
      <c r="C28" s="11">
        <f>IFERROR((I19-M14)*I16,0)</f>
        <v>0</v>
      </c>
      <c r="D28" s="10">
        <f>IF(C28&lt;0,0,C28)</f>
        <v>0</v>
      </c>
      <c r="K28" s="32"/>
      <c r="L28" s="32"/>
      <c r="M28" s="32"/>
      <c r="N28" s="32"/>
      <c r="O28" s="32"/>
      <c r="P28" s="32"/>
      <c r="Q28" s="32"/>
      <c r="R28" s="32"/>
      <c r="S28" s="32"/>
      <c r="T28" s="32"/>
      <c r="U28" s="32"/>
      <c r="V28" s="32"/>
      <c r="W28" s="32"/>
      <c r="Y28" s="35"/>
      <c r="Z28" s="32"/>
    </row>
    <row r="29" spans="2:26" x14ac:dyDescent="0.3">
      <c r="C29" s="9"/>
      <c r="K29" s="32"/>
      <c r="L29" s="32"/>
      <c r="M29" s="32"/>
      <c r="N29" s="32"/>
      <c r="O29" s="32"/>
      <c r="P29" s="32"/>
      <c r="Q29" s="32"/>
      <c r="R29" s="32"/>
      <c r="S29" s="32"/>
      <c r="T29" s="32"/>
      <c r="U29" s="32"/>
      <c r="V29" s="32"/>
      <c r="W29" s="32"/>
    </row>
    <row r="30" spans="2:26" ht="30" customHeight="1" x14ac:dyDescent="0.3">
      <c r="B30" s="52" t="s">
        <v>18</v>
      </c>
      <c r="C30" s="52"/>
      <c r="D30" s="10">
        <f>SUM(D22:D28)</f>
        <v>0</v>
      </c>
      <c r="I30" s="53"/>
      <c r="J30" s="53"/>
      <c r="K30" s="32"/>
      <c r="L30" s="32"/>
      <c r="M30" s="32"/>
      <c r="N30" s="32"/>
      <c r="O30" s="32"/>
      <c r="P30" s="32"/>
      <c r="Q30" s="32"/>
      <c r="R30" s="32"/>
      <c r="S30" s="32"/>
      <c r="T30" s="32"/>
      <c r="U30" s="32"/>
      <c r="V30" s="32"/>
      <c r="W30" s="32"/>
      <c r="Y30" s="36"/>
    </row>
    <row r="31" spans="2:26" x14ac:dyDescent="0.3">
      <c r="K31" s="32"/>
      <c r="L31" s="32"/>
    </row>
    <row r="32" spans="2:26" ht="20.399999999999999" customHeight="1" thickBot="1" x14ac:dyDescent="0.35">
      <c r="B32" s="55" t="s">
        <v>43</v>
      </c>
      <c r="C32" s="55"/>
      <c r="D32" s="55"/>
      <c r="K32" s="34"/>
    </row>
    <row r="33" spans="2:23" ht="14.4" customHeight="1" x14ac:dyDescent="0.3">
      <c r="B33" s="49" t="s">
        <v>34</v>
      </c>
      <c r="C33" s="50"/>
      <c r="D33" s="51"/>
      <c r="E33" s="57" t="s">
        <v>45</v>
      </c>
      <c r="F33" s="58"/>
      <c r="G33" s="58"/>
      <c r="H33" s="58"/>
      <c r="I33" s="58"/>
      <c r="J33" s="58"/>
      <c r="K33" s="58"/>
      <c r="L33" s="58"/>
      <c r="M33" s="58"/>
      <c r="N33" s="58"/>
      <c r="O33" s="58"/>
      <c r="P33" s="58"/>
      <c r="Q33" s="58"/>
      <c r="R33" s="58"/>
      <c r="S33" s="58"/>
      <c r="T33" s="58"/>
      <c r="U33" s="58"/>
    </row>
    <row r="34" spans="2:23" ht="28.8" x14ac:dyDescent="0.3">
      <c r="B34" s="17" t="s">
        <v>37</v>
      </c>
      <c r="C34" s="10">
        <f>D30*30%</f>
        <v>0</v>
      </c>
      <c r="D34" s="18">
        <f>IF(C34&gt;2000000,2000000,C34)</f>
        <v>0</v>
      </c>
      <c r="E34" s="57"/>
      <c r="F34" s="58"/>
      <c r="G34" s="58"/>
      <c r="H34" s="58"/>
      <c r="I34" s="58"/>
      <c r="J34" s="58"/>
      <c r="K34" s="58"/>
      <c r="L34" s="58"/>
      <c r="M34" s="58"/>
      <c r="N34" s="58"/>
      <c r="O34" s="58"/>
      <c r="P34" s="58"/>
      <c r="Q34" s="58"/>
      <c r="R34" s="58"/>
      <c r="S34" s="58"/>
      <c r="T34" s="58"/>
      <c r="U34" s="58"/>
    </row>
    <row r="35" spans="2:23" x14ac:dyDescent="0.3">
      <c r="B35" s="19"/>
      <c r="C35" s="10"/>
      <c r="D35" s="18"/>
      <c r="E35" s="57"/>
      <c r="F35" s="58"/>
      <c r="G35" s="58"/>
      <c r="H35" s="58"/>
      <c r="I35" s="58"/>
      <c r="J35" s="58"/>
      <c r="K35" s="58"/>
      <c r="L35" s="58"/>
      <c r="M35" s="58"/>
      <c r="N35" s="58"/>
      <c r="O35" s="58"/>
      <c r="P35" s="58"/>
      <c r="Q35" s="58"/>
      <c r="R35" s="58"/>
      <c r="S35" s="58"/>
      <c r="T35" s="58"/>
      <c r="U35" s="58"/>
    </row>
    <row r="36" spans="2:23" ht="15" thickBot="1" x14ac:dyDescent="0.35">
      <c r="B36" s="20" t="s">
        <v>30</v>
      </c>
      <c r="C36" s="21">
        <f>D34+Elektra!D34</f>
        <v>0</v>
      </c>
      <c r="D36" s="38">
        <f>IF(C36&gt;2000000,2000000,C36)</f>
        <v>0</v>
      </c>
      <c r="E36" s="57"/>
      <c r="F36" s="58"/>
      <c r="G36" s="58"/>
      <c r="H36" s="58"/>
      <c r="I36" s="58"/>
      <c r="J36" s="58"/>
      <c r="K36" s="58"/>
      <c r="L36" s="58"/>
      <c r="M36" s="58"/>
      <c r="N36" s="58"/>
      <c r="O36" s="58"/>
      <c r="P36" s="58"/>
      <c r="Q36" s="58"/>
      <c r="R36" s="58"/>
      <c r="S36" s="58"/>
      <c r="T36" s="58"/>
      <c r="U36" s="58"/>
    </row>
    <row r="37" spans="2:23" ht="14.4" customHeight="1" x14ac:dyDescent="0.3">
      <c r="B37" s="49" t="s">
        <v>36</v>
      </c>
      <c r="C37" s="50"/>
      <c r="D37" s="51"/>
      <c r="E37" s="56" t="s">
        <v>46</v>
      </c>
      <c r="F37" s="44"/>
      <c r="G37" s="44"/>
      <c r="H37" s="44"/>
      <c r="I37" s="44"/>
      <c r="J37" s="44"/>
      <c r="K37" s="44"/>
      <c r="L37" s="44"/>
      <c r="M37" s="44"/>
      <c r="N37" s="44"/>
      <c r="O37" s="44"/>
      <c r="P37" s="44"/>
      <c r="Q37" s="44"/>
      <c r="R37" s="44"/>
      <c r="S37" s="44"/>
      <c r="T37" s="44"/>
      <c r="U37" s="44"/>
      <c r="V37" s="54"/>
      <c r="W37" s="54"/>
    </row>
    <row r="38" spans="2:23" ht="28.8" x14ac:dyDescent="0.3">
      <c r="B38" s="17" t="s">
        <v>38</v>
      </c>
      <c r="C38" s="10">
        <f>D30*50%</f>
        <v>0</v>
      </c>
      <c r="D38" s="18">
        <f>IF(C38&gt;25000000,25000000,C38)</f>
        <v>0</v>
      </c>
      <c r="E38" s="56"/>
      <c r="F38" s="44"/>
      <c r="G38" s="44"/>
      <c r="H38" s="44"/>
      <c r="I38" s="44"/>
      <c r="J38" s="44"/>
      <c r="K38" s="44"/>
      <c r="L38" s="44"/>
      <c r="M38" s="44"/>
      <c r="N38" s="44"/>
      <c r="O38" s="44"/>
      <c r="P38" s="44"/>
      <c r="Q38" s="44"/>
      <c r="R38" s="44"/>
      <c r="S38" s="44"/>
      <c r="T38" s="44"/>
      <c r="U38" s="44"/>
      <c r="V38" s="54"/>
      <c r="W38" s="54"/>
    </row>
    <row r="39" spans="2:23" x14ac:dyDescent="0.3">
      <c r="B39" s="19"/>
      <c r="C39" s="10"/>
      <c r="D39" s="18"/>
      <c r="E39" s="56"/>
      <c r="F39" s="44"/>
      <c r="G39" s="44"/>
      <c r="H39" s="44"/>
      <c r="I39" s="44"/>
      <c r="J39" s="44"/>
      <c r="K39" s="44"/>
      <c r="L39" s="44"/>
      <c r="M39" s="44"/>
      <c r="N39" s="44"/>
      <c r="O39" s="44"/>
      <c r="P39" s="44"/>
      <c r="Q39" s="44"/>
      <c r="R39" s="44"/>
      <c r="S39" s="44"/>
      <c r="T39" s="44"/>
      <c r="U39" s="44"/>
      <c r="V39" s="54"/>
      <c r="W39" s="54"/>
    </row>
    <row r="40" spans="2:23" ht="102" customHeight="1" thickBot="1" x14ac:dyDescent="0.35">
      <c r="B40" s="24" t="s">
        <v>31</v>
      </c>
      <c r="C40" s="25">
        <f>D38+Elektra!D38</f>
        <v>0</v>
      </c>
      <c r="D40" s="37">
        <f>IF(C40&gt;25000000,25000000,C40)</f>
        <v>0</v>
      </c>
      <c r="E40" s="56"/>
      <c r="F40" s="44"/>
      <c r="G40" s="44"/>
      <c r="H40" s="44"/>
      <c r="I40" s="44"/>
      <c r="J40" s="44"/>
      <c r="K40" s="44"/>
      <c r="L40" s="44"/>
      <c r="M40" s="44"/>
      <c r="N40" s="44"/>
      <c r="O40" s="44"/>
      <c r="P40" s="44"/>
      <c r="Q40" s="44"/>
      <c r="R40" s="44"/>
      <c r="S40" s="44"/>
      <c r="T40" s="44"/>
      <c r="U40" s="44"/>
      <c r="V40" s="54"/>
      <c r="W40" s="54"/>
    </row>
    <row r="41" spans="2:23" x14ac:dyDescent="0.3">
      <c r="B41" s="49" t="s">
        <v>35</v>
      </c>
      <c r="C41" s="50"/>
      <c r="D41" s="51"/>
      <c r="E41" s="56" t="s">
        <v>47</v>
      </c>
      <c r="F41" s="44"/>
      <c r="G41" s="44"/>
      <c r="H41" s="44"/>
      <c r="I41" s="44"/>
      <c r="J41" s="44"/>
      <c r="K41" s="44"/>
      <c r="L41" s="44"/>
      <c r="M41" s="44"/>
      <c r="N41" s="44"/>
      <c r="O41" s="44"/>
      <c r="P41" s="44"/>
      <c r="Q41" s="44"/>
      <c r="R41" s="44"/>
      <c r="S41" s="44"/>
      <c r="T41" s="44"/>
      <c r="U41" s="44"/>
      <c r="V41" s="54"/>
      <c r="W41" s="54"/>
    </row>
    <row r="42" spans="2:23" ht="28.8" x14ac:dyDescent="0.3">
      <c r="B42" s="17" t="s">
        <v>39</v>
      </c>
      <c r="C42" s="10">
        <f>D30*70%</f>
        <v>0</v>
      </c>
      <c r="D42" s="18">
        <f>IF(C42&gt;50000000,50000000,C42)</f>
        <v>0</v>
      </c>
      <c r="E42" s="56"/>
      <c r="F42" s="44"/>
      <c r="G42" s="44"/>
      <c r="H42" s="44"/>
      <c r="I42" s="44"/>
      <c r="J42" s="44"/>
      <c r="K42" s="44"/>
      <c r="L42" s="44"/>
      <c r="M42" s="44"/>
      <c r="N42" s="44"/>
      <c r="O42" s="44"/>
      <c r="P42" s="44"/>
      <c r="Q42" s="44"/>
      <c r="R42" s="44"/>
      <c r="S42" s="44"/>
      <c r="T42" s="44"/>
      <c r="U42" s="44"/>
      <c r="V42" s="54"/>
      <c r="W42" s="54"/>
    </row>
    <row r="43" spans="2:23" x14ac:dyDescent="0.3">
      <c r="B43" s="19"/>
      <c r="D43" s="22"/>
      <c r="E43" s="56"/>
      <c r="F43" s="44"/>
      <c r="G43" s="44"/>
      <c r="H43" s="44"/>
      <c r="I43" s="44"/>
      <c r="J43" s="44"/>
      <c r="K43" s="44"/>
      <c r="L43" s="44"/>
      <c r="M43" s="44"/>
      <c r="N43" s="44"/>
      <c r="O43" s="44"/>
      <c r="P43" s="44"/>
      <c r="Q43" s="44"/>
      <c r="R43" s="44"/>
      <c r="S43" s="44"/>
      <c r="T43" s="44"/>
      <c r="U43" s="44"/>
      <c r="V43" s="54"/>
      <c r="W43" s="54"/>
    </row>
    <row r="44" spans="2:23" ht="40.799999999999997" customHeight="1" thickBot="1" x14ac:dyDescent="0.35">
      <c r="B44" s="24" t="s">
        <v>32</v>
      </c>
      <c r="C44" s="26">
        <f>D42+Elektra!D42</f>
        <v>0</v>
      </c>
      <c r="D44" s="37">
        <f>IF(C44&gt;50000000,50000000,C44)</f>
        <v>0</v>
      </c>
      <c r="E44" s="56"/>
      <c r="F44" s="44"/>
      <c r="G44" s="44"/>
      <c r="H44" s="44"/>
      <c r="I44" s="44"/>
      <c r="J44" s="44"/>
      <c r="K44" s="44"/>
      <c r="L44" s="44"/>
      <c r="M44" s="44"/>
      <c r="N44" s="44"/>
      <c r="O44" s="44"/>
      <c r="P44" s="44"/>
      <c r="Q44" s="44"/>
      <c r="R44" s="44"/>
      <c r="S44" s="44"/>
      <c r="T44" s="44"/>
      <c r="U44" s="44"/>
      <c r="V44" s="54"/>
      <c r="W44" s="54"/>
    </row>
    <row r="46" spans="2:23" ht="48" customHeight="1" x14ac:dyDescent="0.3">
      <c r="B46" s="44" t="s">
        <v>50</v>
      </c>
      <c r="C46" s="44"/>
      <c r="D46" s="44"/>
      <c r="E46" s="44"/>
      <c r="F46" s="44"/>
      <c r="G46" s="44"/>
      <c r="H46" s="44"/>
      <c r="I46" s="44"/>
      <c r="J46" s="44"/>
      <c r="K46" s="44"/>
      <c r="L46" s="44"/>
      <c r="M46" s="44"/>
      <c r="N46" s="44"/>
      <c r="O46" s="44"/>
      <c r="P46" s="44"/>
      <c r="Q46" s="44"/>
      <c r="R46" s="44"/>
      <c r="S46" s="44"/>
      <c r="T46" s="44"/>
      <c r="U46" s="44"/>
    </row>
  </sheetData>
  <sheetProtection algorithmName="SHA-512" hashValue="HxGC5xt2zWDp39eoPT2jFa0pRQMhOV4WES39oE1eHjhs34/s6bXpTkTnCHi8bAZXj2yhItxhnThCyLtkiRtn4g==" saltValue="dvraYN3/gvTGukm8NeTOAw==" spinCount="100000" sheet="1" objects="1" scenarios="1"/>
  <mergeCells count="16">
    <mergeCell ref="B46:U46"/>
    <mergeCell ref="B1:U1"/>
    <mergeCell ref="B5:W5"/>
    <mergeCell ref="B6:E6"/>
    <mergeCell ref="B7:W7"/>
    <mergeCell ref="B33:D33"/>
    <mergeCell ref="B30:C30"/>
    <mergeCell ref="I30:J30"/>
    <mergeCell ref="V37:W40"/>
    <mergeCell ref="V41:W44"/>
    <mergeCell ref="B37:D37"/>
    <mergeCell ref="B41:D41"/>
    <mergeCell ref="B32:D32"/>
    <mergeCell ref="E37:U40"/>
    <mergeCell ref="E33:U36"/>
    <mergeCell ref="E41:U44"/>
  </mergeCells>
  <phoneticPr fontId="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CBA05-40C5-44E1-83DA-5AD9F877E961}">
  <dimension ref="B1:W46"/>
  <sheetViews>
    <sheetView workbookViewId="0">
      <selection activeCell="C12" sqref="C12"/>
    </sheetView>
  </sheetViews>
  <sheetFormatPr defaultRowHeight="14.4" x14ac:dyDescent="0.3"/>
  <cols>
    <col min="1" max="1" width="4.6640625" customWidth="1"/>
    <col min="2" max="2" width="22.44140625" customWidth="1"/>
    <col min="3" max="3" width="14.88671875" customWidth="1"/>
    <col min="4" max="4" width="12.5546875" customWidth="1"/>
  </cols>
  <sheetData>
    <row r="1" spans="2:23" x14ac:dyDescent="0.3">
      <c r="B1" s="45" t="s">
        <v>42</v>
      </c>
      <c r="C1" s="45"/>
      <c r="D1" s="45"/>
      <c r="E1" s="45"/>
      <c r="F1" s="45"/>
      <c r="G1" s="45"/>
      <c r="H1" s="45"/>
      <c r="I1" s="45"/>
      <c r="J1" s="45"/>
      <c r="K1" s="45"/>
      <c r="L1" s="45"/>
      <c r="M1" s="45"/>
      <c r="N1" s="45"/>
      <c r="O1" s="45"/>
      <c r="P1" s="45"/>
      <c r="Q1" s="45"/>
      <c r="R1" s="45"/>
      <c r="S1" s="45"/>
      <c r="T1" s="45"/>
      <c r="U1" s="45"/>
    </row>
    <row r="3" spans="2:23" x14ac:dyDescent="0.3">
      <c r="B3" s="12" t="s">
        <v>33</v>
      </c>
    </row>
    <row r="4" spans="2:23" ht="12.6" customHeight="1" x14ac:dyDescent="0.3"/>
    <row r="5" spans="2:23" ht="61.2" customHeight="1" x14ac:dyDescent="0.3">
      <c r="B5" s="46" t="s">
        <v>44</v>
      </c>
      <c r="C5" s="46"/>
      <c r="D5" s="46"/>
      <c r="E5" s="46"/>
      <c r="F5" s="46"/>
      <c r="G5" s="46"/>
      <c r="H5" s="46"/>
      <c r="I5" s="46"/>
      <c r="J5" s="46"/>
      <c r="K5" s="46"/>
      <c r="L5" s="46"/>
      <c r="M5" s="46"/>
      <c r="N5" s="46"/>
      <c r="O5" s="46"/>
      <c r="P5" s="46"/>
      <c r="Q5" s="46"/>
      <c r="R5" s="46"/>
      <c r="S5" s="46"/>
      <c r="T5" s="46"/>
      <c r="U5" s="46"/>
      <c r="V5" s="46"/>
      <c r="W5" s="46"/>
    </row>
    <row r="6" spans="2:23" ht="15.6" x14ac:dyDescent="0.3">
      <c r="B6" s="47" t="s">
        <v>0</v>
      </c>
      <c r="C6" s="47"/>
      <c r="D6" s="47"/>
      <c r="E6" s="47"/>
      <c r="F6" s="2"/>
      <c r="G6" s="2"/>
      <c r="H6" s="2"/>
      <c r="I6" s="2"/>
      <c r="J6" s="2"/>
      <c r="K6" s="2"/>
      <c r="L6" s="2"/>
      <c r="M6" s="2"/>
      <c r="N6" s="2"/>
      <c r="O6" s="2"/>
      <c r="P6" s="2"/>
      <c r="Q6" s="2"/>
      <c r="R6" s="2"/>
      <c r="S6" s="2"/>
      <c r="T6" s="2"/>
      <c r="U6" s="2"/>
      <c r="V6" s="2"/>
      <c r="W6" s="2"/>
    </row>
    <row r="7" spans="2:23" ht="15.6" x14ac:dyDescent="0.3">
      <c r="B7" s="48" t="s">
        <v>49</v>
      </c>
      <c r="C7" s="48"/>
      <c r="D7" s="48"/>
      <c r="E7" s="48"/>
      <c r="F7" s="48"/>
      <c r="G7" s="48"/>
      <c r="H7" s="48"/>
      <c r="I7" s="48"/>
      <c r="J7" s="48"/>
      <c r="K7" s="48"/>
      <c r="L7" s="48"/>
      <c r="M7" s="48"/>
      <c r="N7" s="48"/>
      <c r="O7" s="48"/>
      <c r="P7" s="48"/>
      <c r="Q7" s="48"/>
      <c r="R7" s="48"/>
      <c r="S7" s="48"/>
      <c r="T7" s="48"/>
      <c r="U7" s="48"/>
      <c r="V7" s="48"/>
      <c r="W7" s="48"/>
    </row>
    <row r="8" spans="2:23" ht="15.6" x14ac:dyDescent="0.3">
      <c r="B8" s="3"/>
      <c r="C8" s="3"/>
      <c r="D8" s="3"/>
      <c r="E8" s="3"/>
      <c r="F8" s="3"/>
      <c r="G8" s="3"/>
      <c r="H8" s="3"/>
      <c r="I8" s="3"/>
      <c r="J8" s="3"/>
      <c r="K8" s="3"/>
      <c r="L8" s="3"/>
      <c r="M8" s="3"/>
      <c r="N8" s="3"/>
      <c r="O8" s="3"/>
      <c r="P8" s="3"/>
      <c r="Q8" s="3"/>
      <c r="R8" s="3"/>
      <c r="S8" s="3"/>
      <c r="T8" s="3"/>
      <c r="U8" s="3"/>
      <c r="V8" s="3"/>
      <c r="W8" s="3"/>
    </row>
    <row r="9" spans="2:23" x14ac:dyDescent="0.3">
      <c r="C9" s="4" t="s">
        <v>1</v>
      </c>
    </row>
    <row r="10" spans="2:23" x14ac:dyDescent="0.3">
      <c r="B10" s="5"/>
      <c r="C10" s="6" t="s">
        <v>2</v>
      </c>
      <c r="D10" s="6" t="s">
        <v>3</v>
      </c>
      <c r="E10" s="6" t="s">
        <v>4</v>
      </c>
      <c r="F10" s="6" t="s">
        <v>5</v>
      </c>
      <c r="G10" s="6" t="s">
        <v>6</v>
      </c>
      <c r="H10" s="6" t="s">
        <v>7</v>
      </c>
      <c r="I10" s="6" t="s">
        <v>8</v>
      </c>
      <c r="K10" s="7"/>
      <c r="L10" s="7"/>
      <c r="M10" s="7"/>
      <c r="N10" s="7"/>
    </row>
    <row r="11" spans="2:23" x14ac:dyDescent="0.3">
      <c r="B11" s="5" t="s">
        <v>9</v>
      </c>
      <c r="C11" s="41"/>
      <c r="D11" s="41"/>
      <c r="E11" s="41"/>
      <c r="F11" s="41"/>
      <c r="G11" s="41"/>
      <c r="H11" s="41"/>
      <c r="I11" s="41"/>
      <c r="O11" s="8"/>
    </row>
    <row r="12" spans="2:23" ht="28.8" x14ac:dyDescent="0.3">
      <c r="B12" s="59" t="s">
        <v>51</v>
      </c>
      <c r="C12" s="41"/>
      <c r="D12" s="41"/>
      <c r="E12" s="41"/>
      <c r="F12" s="41"/>
      <c r="G12" s="41"/>
      <c r="H12" s="41"/>
      <c r="I12" s="41"/>
      <c r="O12" s="8"/>
    </row>
    <row r="13" spans="2:23" x14ac:dyDescent="0.3">
      <c r="L13" t="s">
        <v>19</v>
      </c>
      <c r="M13" t="e">
        <f>SUM(C12:I12)/SUM(C11:I11)</f>
        <v>#DIV/0!</v>
      </c>
      <c r="O13" s="8"/>
    </row>
    <row r="14" spans="2:23" x14ac:dyDescent="0.3">
      <c r="C14" s="4" t="s">
        <v>10</v>
      </c>
      <c r="L14" t="s">
        <v>20</v>
      </c>
      <c r="M14" t="e">
        <f>M13*2</f>
        <v>#DIV/0!</v>
      </c>
      <c r="O14" s="8"/>
    </row>
    <row r="15" spans="2:23" x14ac:dyDescent="0.3">
      <c r="B15" s="5"/>
      <c r="C15" s="6" t="s">
        <v>23</v>
      </c>
      <c r="D15" s="6" t="s">
        <v>24</v>
      </c>
      <c r="E15" s="6" t="s">
        <v>25</v>
      </c>
      <c r="F15" s="6" t="s">
        <v>26</v>
      </c>
      <c r="G15" s="6" t="s">
        <v>27</v>
      </c>
      <c r="H15" s="6" t="s">
        <v>28</v>
      </c>
      <c r="I15" s="6" t="s">
        <v>29</v>
      </c>
    </row>
    <row r="16" spans="2:23" x14ac:dyDescent="0.3">
      <c r="B16" s="28" t="s">
        <v>40</v>
      </c>
      <c r="C16" s="41"/>
      <c r="D16" s="41"/>
      <c r="E16" s="41"/>
      <c r="F16" s="41"/>
      <c r="G16" s="41"/>
      <c r="H16" s="41"/>
      <c r="I16" s="41"/>
      <c r="K16" t="s">
        <v>22</v>
      </c>
    </row>
    <row r="17" spans="2:9" ht="28.8" x14ac:dyDescent="0.3">
      <c r="B17" s="59" t="s">
        <v>51</v>
      </c>
      <c r="C17" s="41"/>
      <c r="D17" s="41"/>
      <c r="E17" s="41"/>
      <c r="F17" s="41"/>
      <c r="G17" s="41"/>
      <c r="H17" s="41"/>
      <c r="I17" s="41"/>
    </row>
    <row r="18" spans="2:9" x14ac:dyDescent="0.3">
      <c r="B18" s="29"/>
    </row>
    <row r="19" spans="2:9" ht="28.8" x14ac:dyDescent="0.3">
      <c r="B19" s="30" t="s">
        <v>41</v>
      </c>
      <c r="C19" s="40" t="e">
        <f t="shared" ref="C19:I19" si="0">C17/C16</f>
        <v>#DIV/0!</v>
      </c>
      <c r="D19" s="40" t="e">
        <f t="shared" si="0"/>
        <v>#DIV/0!</v>
      </c>
      <c r="E19" s="40" t="e">
        <f t="shared" si="0"/>
        <v>#DIV/0!</v>
      </c>
      <c r="F19" s="40" t="e">
        <f t="shared" si="0"/>
        <v>#DIV/0!</v>
      </c>
      <c r="G19" s="40" t="e">
        <f t="shared" si="0"/>
        <v>#DIV/0!</v>
      </c>
      <c r="H19" s="40" t="e">
        <f t="shared" si="0"/>
        <v>#DIV/0!</v>
      </c>
      <c r="I19" s="40" t="e">
        <f t="shared" si="0"/>
        <v>#DIV/0!</v>
      </c>
    </row>
    <row r="20" spans="2:9" x14ac:dyDescent="0.3">
      <c r="B20" s="29"/>
      <c r="C20" s="7"/>
    </row>
    <row r="21" spans="2:9" ht="28.8" x14ac:dyDescent="0.3">
      <c r="B21" s="29" t="s">
        <v>10</v>
      </c>
      <c r="C21" s="12"/>
      <c r="D21" s="13" t="s">
        <v>21</v>
      </c>
      <c r="E21" s="13"/>
    </row>
    <row r="22" spans="2:9" x14ac:dyDescent="0.3">
      <c r="B22" t="s">
        <v>11</v>
      </c>
      <c r="C22" s="43">
        <f>IFERROR((C19-M14)*C16,0)</f>
        <v>0</v>
      </c>
      <c r="D22" s="42">
        <f t="shared" ref="D22:D28" si="1">IF(C22&lt;0,0,C22)</f>
        <v>0</v>
      </c>
    </row>
    <row r="23" spans="2:9" x14ac:dyDescent="0.3">
      <c r="B23" t="s">
        <v>12</v>
      </c>
      <c r="C23" s="43">
        <f>IFERROR((D19-M14)*D16,0)</f>
        <v>0</v>
      </c>
      <c r="D23" s="42">
        <f t="shared" si="1"/>
        <v>0</v>
      </c>
    </row>
    <row r="24" spans="2:9" x14ac:dyDescent="0.3">
      <c r="B24" t="s">
        <v>13</v>
      </c>
      <c r="C24" s="43">
        <f>IFERROR((E19-M14)*E16,0)</f>
        <v>0</v>
      </c>
      <c r="D24" s="42">
        <f t="shared" si="1"/>
        <v>0</v>
      </c>
    </row>
    <row r="25" spans="2:9" x14ac:dyDescent="0.3">
      <c r="B25" t="s">
        <v>14</v>
      </c>
      <c r="C25" s="43">
        <f>IFERROR((F19-M14)*F16,0)</f>
        <v>0</v>
      </c>
      <c r="D25" s="42">
        <f t="shared" si="1"/>
        <v>0</v>
      </c>
    </row>
    <row r="26" spans="2:9" x14ac:dyDescent="0.3">
      <c r="B26" t="s">
        <v>15</v>
      </c>
      <c r="C26" s="43">
        <f>IFERROR((G19-M14)*G16,0)</f>
        <v>0</v>
      </c>
      <c r="D26" s="42">
        <f t="shared" si="1"/>
        <v>0</v>
      </c>
    </row>
    <row r="27" spans="2:9" x14ac:dyDescent="0.3">
      <c r="B27" t="s">
        <v>16</v>
      </c>
      <c r="C27" s="11">
        <f>IFERROR((H19-M14)*H16,0)</f>
        <v>0</v>
      </c>
      <c r="D27" s="15">
        <f t="shared" si="1"/>
        <v>0</v>
      </c>
    </row>
    <row r="28" spans="2:9" x14ac:dyDescent="0.3">
      <c r="B28" t="s">
        <v>17</v>
      </c>
      <c r="C28" s="11">
        <f>IFERROR((I19-M14)*I16,0)</f>
        <v>0</v>
      </c>
      <c r="D28" s="15">
        <f t="shared" si="1"/>
        <v>0</v>
      </c>
    </row>
    <row r="29" spans="2:9" x14ac:dyDescent="0.3">
      <c r="C29" s="9"/>
    </row>
    <row r="30" spans="2:9" x14ac:dyDescent="0.3">
      <c r="B30" s="52" t="s">
        <v>18</v>
      </c>
      <c r="C30" s="52"/>
      <c r="D30" s="10">
        <f>SUM(D22:D28)</f>
        <v>0</v>
      </c>
    </row>
    <row r="31" spans="2:9" x14ac:dyDescent="0.3">
      <c r="B31" s="14"/>
      <c r="C31" s="14"/>
      <c r="D31" s="10"/>
    </row>
    <row r="32" spans="2:9" ht="22.8" customHeight="1" thickBot="1" x14ac:dyDescent="0.35">
      <c r="B32" s="55" t="s">
        <v>43</v>
      </c>
      <c r="C32" s="55"/>
      <c r="D32" s="55"/>
    </row>
    <row r="33" spans="2:21" ht="14.4" customHeight="1" x14ac:dyDescent="0.3">
      <c r="B33" s="49" t="s">
        <v>34</v>
      </c>
      <c r="C33" s="50"/>
      <c r="D33" s="51"/>
      <c r="E33" s="57" t="s">
        <v>45</v>
      </c>
      <c r="F33" s="58"/>
      <c r="G33" s="58"/>
      <c r="H33" s="58"/>
      <c r="I33" s="58"/>
      <c r="J33" s="58"/>
      <c r="K33" s="58"/>
      <c r="L33" s="58"/>
      <c r="M33" s="58"/>
      <c r="N33" s="58"/>
      <c r="O33" s="58"/>
      <c r="P33" s="58"/>
      <c r="Q33" s="58"/>
      <c r="R33" s="58"/>
      <c r="S33" s="58"/>
      <c r="T33" s="58"/>
      <c r="U33" s="58"/>
    </row>
    <row r="34" spans="2:21" ht="27.6" customHeight="1" x14ac:dyDescent="0.3">
      <c r="B34" s="17" t="s">
        <v>37</v>
      </c>
      <c r="C34" s="10">
        <f>D30*30%</f>
        <v>0</v>
      </c>
      <c r="D34" s="18">
        <f>IF(C34&gt;2000000,2000000,C34)</f>
        <v>0</v>
      </c>
      <c r="E34" s="57"/>
      <c r="F34" s="58"/>
      <c r="G34" s="58"/>
      <c r="H34" s="58"/>
      <c r="I34" s="58"/>
      <c r="J34" s="58"/>
      <c r="K34" s="58"/>
      <c r="L34" s="58"/>
      <c r="M34" s="58"/>
      <c r="N34" s="58"/>
      <c r="O34" s="58"/>
      <c r="P34" s="58"/>
      <c r="Q34" s="58"/>
      <c r="R34" s="58"/>
      <c r="S34" s="58"/>
      <c r="T34" s="58"/>
      <c r="U34" s="58"/>
    </row>
    <row r="35" spans="2:21" x14ac:dyDescent="0.3">
      <c r="B35" s="19"/>
      <c r="C35" s="10"/>
      <c r="D35" s="18"/>
      <c r="E35" s="57"/>
      <c r="F35" s="58"/>
      <c r="G35" s="58"/>
      <c r="H35" s="58"/>
      <c r="I35" s="58"/>
      <c r="J35" s="58"/>
      <c r="K35" s="58"/>
      <c r="L35" s="58"/>
      <c r="M35" s="58"/>
      <c r="N35" s="58"/>
      <c r="O35" s="58"/>
      <c r="P35" s="58"/>
      <c r="Q35" s="58"/>
      <c r="R35" s="58"/>
      <c r="S35" s="58"/>
      <c r="T35" s="58"/>
      <c r="U35" s="58"/>
    </row>
    <row r="36" spans="2:21" ht="15" thickBot="1" x14ac:dyDescent="0.35">
      <c r="B36" s="20" t="s">
        <v>30</v>
      </c>
      <c r="C36" s="21">
        <f>Dujos!D34+D34</f>
        <v>0</v>
      </c>
      <c r="D36" s="38">
        <f>IF(C36&gt;2000000,2000000,C36)</f>
        <v>0</v>
      </c>
      <c r="E36" s="57"/>
      <c r="F36" s="58"/>
      <c r="G36" s="58"/>
      <c r="H36" s="58"/>
      <c r="I36" s="58"/>
      <c r="J36" s="58"/>
      <c r="K36" s="58"/>
      <c r="L36" s="58"/>
      <c r="M36" s="58"/>
      <c r="N36" s="58"/>
      <c r="O36" s="58"/>
      <c r="P36" s="58"/>
      <c r="Q36" s="58"/>
      <c r="R36" s="58"/>
      <c r="S36" s="58"/>
      <c r="T36" s="58"/>
      <c r="U36" s="58"/>
    </row>
    <row r="37" spans="2:21" ht="14.4" customHeight="1" x14ac:dyDescent="0.3">
      <c r="B37" s="49" t="s">
        <v>36</v>
      </c>
      <c r="C37" s="50"/>
      <c r="D37" s="51"/>
      <c r="E37" s="56" t="s">
        <v>46</v>
      </c>
      <c r="F37" s="44"/>
      <c r="G37" s="44"/>
      <c r="H37" s="44"/>
      <c r="I37" s="44"/>
      <c r="J37" s="44"/>
      <c r="K37" s="44"/>
      <c r="L37" s="44"/>
      <c r="M37" s="44"/>
      <c r="N37" s="44"/>
      <c r="O37" s="44"/>
      <c r="P37" s="44"/>
      <c r="Q37" s="44"/>
      <c r="R37" s="44"/>
      <c r="S37" s="44"/>
      <c r="T37" s="44"/>
      <c r="U37" s="44"/>
    </row>
    <row r="38" spans="2:21" ht="28.8" x14ac:dyDescent="0.3">
      <c r="B38" s="17" t="s">
        <v>38</v>
      </c>
      <c r="C38" s="10">
        <f>D30*50%</f>
        <v>0</v>
      </c>
      <c r="D38" s="18">
        <f>IF(C38&gt;25000000,25000000,C38)</f>
        <v>0</v>
      </c>
      <c r="E38" s="56"/>
      <c r="F38" s="44"/>
      <c r="G38" s="44"/>
      <c r="H38" s="44"/>
      <c r="I38" s="44"/>
      <c r="J38" s="44"/>
      <c r="K38" s="44"/>
      <c r="L38" s="44"/>
      <c r="M38" s="44"/>
      <c r="N38" s="44"/>
      <c r="O38" s="44"/>
      <c r="P38" s="44"/>
      <c r="Q38" s="44"/>
      <c r="R38" s="44"/>
      <c r="S38" s="44"/>
      <c r="T38" s="44"/>
      <c r="U38" s="44"/>
    </row>
    <row r="39" spans="2:21" x14ac:dyDescent="0.3">
      <c r="B39" s="19"/>
      <c r="C39" s="10"/>
      <c r="D39" s="18"/>
      <c r="E39" s="56"/>
      <c r="F39" s="44"/>
      <c r="G39" s="44"/>
      <c r="H39" s="44"/>
      <c r="I39" s="44"/>
      <c r="J39" s="44"/>
      <c r="K39" s="44"/>
      <c r="L39" s="44"/>
      <c r="M39" s="44"/>
      <c r="N39" s="44"/>
      <c r="O39" s="44"/>
      <c r="P39" s="44"/>
      <c r="Q39" s="44"/>
      <c r="R39" s="44"/>
      <c r="S39" s="44"/>
      <c r="T39" s="44"/>
      <c r="U39" s="44"/>
    </row>
    <row r="40" spans="2:21" ht="105" customHeight="1" thickBot="1" x14ac:dyDescent="0.35">
      <c r="B40" s="24" t="s">
        <v>31</v>
      </c>
      <c r="C40" s="25">
        <f>D38+Dujos!D38</f>
        <v>0</v>
      </c>
      <c r="D40" s="37">
        <f>IF(C40&gt;25000000,25000000,C40)</f>
        <v>0</v>
      </c>
      <c r="E40" s="56"/>
      <c r="F40" s="44"/>
      <c r="G40" s="44"/>
      <c r="H40" s="44"/>
      <c r="I40" s="44"/>
      <c r="J40" s="44"/>
      <c r="K40" s="44"/>
      <c r="L40" s="44"/>
      <c r="M40" s="44"/>
      <c r="N40" s="44"/>
      <c r="O40" s="44"/>
      <c r="P40" s="44"/>
      <c r="Q40" s="44"/>
      <c r="R40" s="44"/>
      <c r="S40" s="44"/>
      <c r="T40" s="44"/>
      <c r="U40" s="44"/>
    </row>
    <row r="41" spans="2:21" ht="14.4" customHeight="1" x14ac:dyDescent="0.3">
      <c r="B41" s="49" t="s">
        <v>35</v>
      </c>
      <c r="C41" s="50"/>
      <c r="D41" s="51"/>
      <c r="E41" s="56" t="s">
        <v>47</v>
      </c>
      <c r="F41" s="44"/>
      <c r="G41" s="44"/>
      <c r="H41" s="44"/>
      <c r="I41" s="44"/>
      <c r="J41" s="44"/>
      <c r="K41" s="44"/>
      <c r="L41" s="44"/>
      <c r="M41" s="44"/>
      <c r="N41" s="44"/>
      <c r="O41" s="44"/>
      <c r="P41" s="44"/>
      <c r="Q41" s="44"/>
      <c r="R41" s="44"/>
      <c r="S41" s="44"/>
      <c r="T41" s="44"/>
      <c r="U41" s="44"/>
    </row>
    <row r="42" spans="2:21" ht="28.8" x14ac:dyDescent="0.3">
      <c r="B42" s="17" t="s">
        <v>39</v>
      </c>
      <c r="C42" s="10">
        <f>D30*70%</f>
        <v>0</v>
      </c>
      <c r="D42" s="18">
        <f>IF(C42&gt;50000000,50000000,C42)</f>
        <v>0</v>
      </c>
      <c r="E42" s="56"/>
      <c r="F42" s="44"/>
      <c r="G42" s="44"/>
      <c r="H42" s="44"/>
      <c r="I42" s="44"/>
      <c r="J42" s="44"/>
      <c r="K42" s="44"/>
      <c r="L42" s="44"/>
      <c r="M42" s="44"/>
      <c r="N42" s="44"/>
      <c r="O42" s="44"/>
      <c r="P42" s="44"/>
      <c r="Q42" s="44"/>
      <c r="R42" s="44"/>
      <c r="S42" s="44"/>
      <c r="T42" s="44"/>
      <c r="U42" s="44"/>
    </row>
    <row r="43" spans="2:21" x14ac:dyDescent="0.3">
      <c r="B43" s="19"/>
      <c r="D43" s="22"/>
      <c r="E43" s="56"/>
      <c r="F43" s="44"/>
      <c r="G43" s="44"/>
      <c r="H43" s="44"/>
      <c r="I43" s="44"/>
      <c r="J43" s="44"/>
      <c r="K43" s="44"/>
      <c r="L43" s="44"/>
      <c r="M43" s="44"/>
      <c r="N43" s="44"/>
      <c r="O43" s="44"/>
      <c r="P43" s="44"/>
      <c r="Q43" s="44"/>
      <c r="R43" s="44"/>
      <c r="S43" s="44"/>
      <c r="T43" s="44"/>
      <c r="U43" s="44"/>
    </row>
    <row r="44" spans="2:21" ht="39" customHeight="1" thickBot="1" x14ac:dyDescent="0.35">
      <c r="B44" s="20" t="s">
        <v>32</v>
      </c>
      <c r="C44" s="23">
        <f>D42+Dujos!D42</f>
        <v>0</v>
      </c>
      <c r="D44" s="38">
        <f>IF(C44&gt;50000000,50000000,C44)</f>
        <v>0</v>
      </c>
      <c r="E44" s="56"/>
      <c r="F44" s="44"/>
      <c r="G44" s="44"/>
      <c r="H44" s="44"/>
      <c r="I44" s="44"/>
      <c r="J44" s="44"/>
      <c r="K44" s="44"/>
      <c r="L44" s="44"/>
      <c r="M44" s="44"/>
      <c r="N44" s="44"/>
      <c r="O44" s="44"/>
      <c r="P44" s="44"/>
      <c r="Q44" s="44"/>
      <c r="R44" s="44"/>
      <c r="S44" s="44"/>
      <c r="T44" s="44"/>
      <c r="U44" s="44"/>
    </row>
    <row r="46" spans="2:21" ht="45.6" customHeight="1" x14ac:dyDescent="0.3">
      <c r="B46" s="44" t="s">
        <v>50</v>
      </c>
      <c r="C46" s="44"/>
      <c r="D46" s="44"/>
      <c r="E46" s="44"/>
      <c r="F46" s="44"/>
      <c r="G46" s="44"/>
      <c r="H46" s="44"/>
      <c r="I46" s="44"/>
      <c r="J46" s="44"/>
      <c r="K46" s="44"/>
      <c r="L46" s="44"/>
      <c r="M46" s="44"/>
      <c r="N46" s="44"/>
      <c r="O46" s="44"/>
      <c r="P46" s="44"/>
      <c r="Q46" s="44"/>
      <c r="R46" s="44"/>
      <c r="S46" s="44"/>
      <c r="T46" s="44"/>
      <c r="U46" s="44"/>
    </row>
  </sheetData>
  <sheetProtection algorithmName="SHA-512" hashValue="meETs7lEmWlSYOZWP7mHDGK7c+aXPJENuZ8We8AxueavHSJ6KU+OFCB3sSBs7h7TSMKTkMx3yZWFC0BDFk8kLg==" saltValue="zaecePrIkMWQ7EqsBATYEQ==" spinCount="100000" sheet="1" objects="1" scenarios="1"/>
  <mergeCells count="13">
    <mergeCell ref="B46:U46"/>
    <mergeCell ref="B1:U1"/>
    <mergeCell ref="B30:C30"/>
    <mergeCell ref="B5:W5"/>
    <mergeCell ref="B6:E6"/>
    <mergeCell ref="B7:W7"/>
    <mergeCell ref="B33:D33"/>
    <mergeCell ref="B37:D37"/>
    <mergeCell ref="B41:D41"/>
    <mergeCell ref="B32:D32"/>
    <mergeCell ref="E33:U36"/>
    <mergeCell ref="E37:U40"/>
    <mergeCell ref="E41:U4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6E28331444CD4593540BFC0D0F8FAE" ma:contentTypeVersion="8" ma:contentTypeDescription="Create a new document." ma:contentTypeScope="" ma:versionID="f18261f3890c9c708042d84bdd8e1ed7">
  <xsd:schema xmlns:xsd="http://www.w3.org/2001/XMLSchema" xmlns:xs="http://www.w3.org/2001/XMLSchema" xmlns:p="http://schemas.microsoft.com/office/2006/metadata/properties" xmlns:ns2="50d0f59c-4ee9-4c1e-848a-35f7a028b6bd" xmlns:ns3="b3a2215f-29f6-41eb-9435-9a6ad60aec11" targetNamespace="http://schemas.microsoft.com/office/2006/metadata/properties" ma:root="true" ma:fieldsID="93fd95e4fb895f99c2224e708c37f434" ns2:_="" ns3:_="">
    <xsd:import namespace="50d0f59c-4ee9-4c1e-848a-35f7a028b6bd"/>
    <xsd:import namespace="b3a2215f-29f6-41eb-9435-9a6ad60aec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0f59c-4ee9-4c1e-848a-35f7a028b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2ca7f26-e336-4b30-882d-a88d14cc7da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a2215f-29f6-41eb-9435-9a6ad60aec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b4b83d8-c18a-471c-9a90-9885ca3b2480}" ma:internalName="TaxCatchAll" ma:showField="CatchAllData" ma:web="b3a2215f-29f6-41eb-9435-9a6ad60aec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3a2215f-29f6-41eb-9435-9a6ad60aec11" xsi:nil="true"/>
    <lcf76f155ced4ddcb4097134ff3c332f xmlns="50d0f59c-4ee9-4c1e-848a-35f7a028b6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E1D887-F27C-4030-A04D-B6CF0993A129}">
  <ds:schemaRefs>
    <ds:schemaRef ds:uri="http://schemas.microsoft.com/sharepoint/v3/contenttype/forms"/>
  </ds:schemaRefs>
</ds:datastoreItem>
</file>

<file path=customXml/itemProps2.xml><?xml version="1.0" encoding="utf-8"?>
<ds:datastoreItem xmlns:ds="http://schemas.openxmlformats.org/officeDocument/2006/customXml" ds:itemID="{15E77E5A-DD4B-4008-9CC3-018B1A3C3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0f59c-4ee9-4c1e-848a-35f7a028b6bd"/>
    <ds:schemaRef ds:uri="b3a2215f-29f6-41eb-9435-9a6ad60ae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BA2AAA-3E7F-4638-8E5C-4F30D2E07210}">
  <ds:schemaRefs>
    <ds:schemaRef ds:uri="http://purl.org/dc/dcmitype/"/>
    <ds:schemaRef ds:uri="http://schemas.openxmlformats.org/package/2006/metadata/core-properties"/>
    <ds:schemaRef ds:uri="http://purl.org/dc/elements/1.1/"/>
    <ds:schemaRef ds:uri="http://schemas.microsoft.com/office/2006/documentManagement/types"/>
    <ds:schemaRef ds:uri="50d0f59c-4ee9-4c1e-848a-35f7a028b6bd"/>
    <ds:schemaRef ds:uri="http://purl.org/dc/terms/"/>
    <ds:schemaRef ds:uri="b3a2215f-29f6-41eb-9435-9a6ad60aec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Dujos</vt:lpstr>
      <vt:lpstr>Elektra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Čepienė</dc:creator>
  <cp:lastModifiedBy>Lina Čepienė</cp:lastModifiedBy>
  <dcterms:created xsi:type="dcterms:W3CDTF">2022-08-22T19:39:34Z</dcterms:created>
  <dcterms:modified xsi:type="dcterms:W3CDTF">2022-09-06T11:39:46Z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0x010100206E28331444CD4593540BFC0D0F8FAE</vt:lpwstr>
  </property>
  <property fmtid="{D5CDD505-2E9C-101B-9397-08002B2CF9AE}" pid="3" name="MediaServiceImageTags">
    <vt:lpwstr/>
  </property>
</Properties>
</file>