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V:\1. Front office\1.3. Žaliosios tranf dep\1.3.2. Susisiekimas ir transportas\19. KK programos priemonės\II kartos biodegalais varoma ŽŪ technika\Kvietimai\"/>
    </mc:Choice>
  </mc:AlternateContent>
  <xr:revisionPtr revIDLastSave="0" documentId="13_ncr:1_{A21E49FE-4B6E-46EC-93D1-E00A9B49762B}" xr6:coauthVersionLast="47" xr6:coauthVersionMax="47" xr10:uidLastSave="{00000000-0000-0000-0000-000000000000}"/>
  <bookViews>
    <workbookView xWindow="28680" yWindow="-120" windowWidth="25440" windowHeight="15390" xr2:uid="{02AE77D1-F528-4DAB-A31F-CE3601C30EBF}"/>
  </bookViews>
  <sheets>
    <sheet name="A13" sheetId="1" r:id="rId1"/>
  </sheets>
  <externalReferences>
    <externalReference r:id="rId2"/>
  </externalReferences>
  <definedNames>
    <definedName nam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5" i="1" l="1"/>
  <c r="J65" i="1"/>
  <c r="K65" i="1"/>
  <c r="L65" i="1"/>
  <c r="M65" i="1"/>
  <c r="H65" i="1"/>
  <c r="E60" i="1"/>
  <c r="F60" i="1" s="1"/>
  <c r="G60" i="1" s="1"/>
  <c r="H60" i="1" s="1"/>
  <c r="I60" i="1" s="1"/>
  <c r="J60" i="1" s="1"/>
  <c r="K60" i="1" s="1"/>
  <c r="L60" i="1" s="1"/>
  <c r="M60" i="1" s="1"/>
  <c r="D60" i="1"/>
  <c r="I55" i="1"/>
  <c r="J55" i="1"/>
  <c r="K55" i="1"/>
  <c r="L55" i="1"/>
  <c r="M55" i="1"/>
  <c r="H55" i="1"/>
  <c r="I51" i="1"/>
  <c r="J51" i="1"/>
  <c r="K51" i="1"/>
  <c r="L51" i="1"/>
  <c r="M51" i="1"/>
  <c r="H51" i="1"/>
  <c r="I46" i="1"/>
  <c r="J46" i="1"/>
  <c r="K46" i="1"/>
  <c r="L46" i="1"/>
  <c r="M46" i="1"/>
  <c r="H46" i="1"/>
  <c r="I41" i="1"/>
  <c r="J41" i="1"/>
  <c r="K41" i="1"/>
  <c r="L41" i="1"/>
  <c r="M41" i="1"/>
  <c r="H41" i="1"/>
  <c r="D28" i="1"/>
  <c r="D36" i="1"/>
  <c r="D35" i="1"/>
  <c r="D34" i="1"/>
  <c r="D33" i="1"/>
  <c r="D32" i="1"/>
  <c r="D31" i="1"/>
  <c r="D30" i="1"/>
  <c r="D29" i="1"/>
  <c r="D27" i="1"/>
  <c r="D26" i="1"/>
  <c r="D25" i="1"/>
  <c r="D24" i="1"/>
  <c r="D23" i="1"/>
  <c r="O56" i="1"/>
  <c r="O57" i="1"/>
  <c r="O58" i="1"/>
  <c r="O52" i="1"/>
  <c r="O53" i="1"/>
  <c r="O54" i="1"/>
  <c r="O48" i="1"/>
  <c r="O49" i="1"/>
  <c r="O50" i="1"/>
  <c r="O43" i="1"/>
  <c r="O44" i="1"/>
  <c r="O45" i="1"/>
  <c r="O47" i="1"/>
  <c r="O42" i="1"/>
  <c r="D13" i="1" l="1"/>
  <c r="E13" i="1"/>
  <c r="F13" i="1"/>
  <c r="G13" i="1"/>
  <c r="I13" i="1"/>
  <c r="J66" i="1"/>
  <c r="J68" i="1" s="1"/>
  <c r="J72" i="1" s="1"/>
  <c r="K66" i="1"/>
  <c r="K68" i="1" s="1"/>
  <c r="K72" i="1" s="1"/>
  <c r="L66" i="1"/>
  <c r="L68" i="1" s="1"/>
  <c r="L72" i="1" s="1"/>
  <c r="M13" i="1"/>
  <c r="H13" i="1"/>
  <c r="D63" i="1"/>
  <c r="E63" i="1" s="1"/>
  <c r="F63" i="1" s="1"/>
  <c r="G63" i="1" s="1"/>
  <c r="H63" i="1" s="1"/>
  <c r="I63" i="1" s="1"/>
  <c r="J63" i="1" s="1"/>
  <c r="K63" i="1" s="1"/>
  <c r="L63" i="1" s="1"/>
  <c r="M63" i="1" s="1"/>
  <c r="D68" i="1"/>
  <c r="E68" i="1"/>
  <c r="F68" i="1"/>
  <c r="G68" i="1"/>
  <c r="D62" i="1"/>
  <c r="E62" i="1" s="1"/>
  <c r="F62" i="1" s="1"/>
  <c r="G62" i="1" s="1"/>
  <c r="H62" i="1" s="1"/>
  <c r="I62" i="1" s="1"/>
  <c r="J62" i="1" s="1"/>
  <c r="K62" i="1" s="1"/>
  <c r="L62" i="1" s="1"/>
  <c r="M62" i="1" s="1"/>
  <c r="D61" i="1"/>
  <c r="E61" i="1" s="1"/>
  <c r="F61" i="1" s="1"/>
  <c r="G61" i="1" s="1"/>
  <c r="H20" i="1"/>
  <c r="L70" i="1" l="1"/>
  <c r="L76" i="1" s="1"/>
  <c r="J70" i="1"/>
  <c r="J76" i="1" s="1"/>
  <c r="K70" i="1"/>
  <c r="K76" i="1" s="1"/>
  <c r="J13" i="1"/>
  <c r="M66" i="1"/>
  <c r="M68" i="1" s="1"/>
  <c r="L13" i="1"/>
  <c r="K13" i="1"/>
  <c r="O65" i="1"/>
  <c r="N65" i="1"/>
  <c r="N13" i="1" s="1"/>
  <c r="H66" i="1"/>
  <c r="H68" i="1" s="1"/>
  <c r="I66" i="1"/>
  <c r="I68" i="1" s="1"/>
  <c r="D69" i="1"/>
  <c r="H61" i="1"/>
  <c r="I70" i="1" l="1"/>
  <c r="I76" i="1" s="1"/>
  <c r="I11" i="1" s="1"/>
  <c r="I72" i="1"/>
  <c r="N68" i="1"/>
  <c r="M70" i="1"/>
  <c r="M76" i="1" s="1"/>
  <c r="M11" i="1" s="1"/>
  <c r="M72" i="1"/>
  <c r="O13" i="1"/>
  <c r="T13" i="1" s="1"/>
  <c r="O66" i="1"/>
  <c r="N66" i="1"/>
  <c r="L11" i="1"/>
  <c r="J11" i="1"/>
  <c r="K11" i="1"/>
  <c r="F70" i="1"/>
  <c r="F76" i="1" s="1"/>
  <c r="D72" i="1"/>
  <c r="D70" i="1"/>
  <c r="D71" i="1" s="1"/>
  <c r="E70" i="1"/>
  <c r="E76" i="1" s="1"/>
  <c r="I61" i="1"/>
  <c r="J61" i="1" s="1"/>
  <c r="K61" i="1" s="1"/>
  <c r="L61" i="1" s="1"/>
  <c r="M61" i="1" s="1"/>
  <c r="H70" i="1"/>
  <c r="H76" i="1" s="1"/>
  <c r="H72" i="1"/>
  <c r="N72" i="1" l="1"/>
  <c r="F11" i="1"/>
  <c r="E11" i="1"/>
  <c r="N70" i="1"/>
  <c r="E72" i="1"/>
  <c r="D76" i="1"/>
  <c r="D78" i="1" s="1"/>
  <c r="E78" i="1" s="1"/>
  <c r="F78" i="1" s="1"/>
  <c r="E69" i="1"/>
  <c r="O68" i="1"/>
  <c r="F72" i="1"/>
  <c r="D74" i="1"/>
  <c r="E71" i="1"/>
  <c r="G72" i="1"/>
  <c r="G70" i="1"/>
  <c r="G76" i="1" s="1"/>
  <c r="N76" i="1" l="1"/>
  <c r="N11" i="1" s="1"/>
  <c r="H11" i="1"/>
  <c r="D11" i="1"/>
  <c r="G11" i="1"/>
  <c r="F69" i="1"/>
  <c r="G69" i="1" s="1"/>
  <c r="O72" i="1"/>
  <c r="O76" i="1"/>
  <c r="O70" i="1"/>
  <c r="F71" i="1"/>
  <c r="E74" i="1"/>
  <c r="O11" i="1" l="1"/>
  <c r="H69" i="1"/>
  <c r="D12" i="1"/>
  <c r="F74" i="1"/>
  <c r="G71" i="1"/>
  <c r="I69" i="1" l="1"/>
  <c r="J69" i="1" s="1"/>
  <c r="H71" i="1"/>
  <c r="G74" i="1"/>
  <c r="E12" i="1"/>
  <c r="G78" i="1" l="1"/>
  <c r="H78" i="1" s="1"/>
  <c r="I78" i="1" s="1"/>
  <c r="J78" i="1" s="1"/>
  <c r="K78" i="1" s="1"/>
  <c r="L78" i="1" s="1"/>
  <c r="M78" i="1" s="1"/>
  <c r="F12" i="1"/>
  <c r="I71" i="1"/>
  <c r="H74" i="1"/>
  <c r="K69" i="1"/>
  <c r="L69" i="1" l="1"/>
  <c r="G12" i="1"/>
  <c r="I74" i="1"/>
  <c r="J71" i="1"/>
  <c r="H12" i="1" l="1"/>
  <c r="J74" i="1"/>
  <c r="K71" i="1"/>
  <c r="M69" i="1"/>
  <c r="O69" i="1" l="1"/>
  <c r="I12" i="1"/>
  <c r="K74" i="1"/>
  <c r="L71" i="1"/>
  <c r="J12" i="1" l="1"/>
  <c r="M71" i="1"/>
  <c r="L74" i="1"/>
  <c r="K12" i="1" l="1"/>
  <c r="M74" i="1"/>
  <c r="O74" i="1" s="1"/>
  <c r="O71" i="1"/>
  <c r="L12" i="1" l="1"/>
  <c r="M12" i="1"/>
  <c r="O78" i="1" l="1"/>
  <c r="Q79" i="1" s="1"/>
  <c r="O12" i="1"/>
  <c r="T12" i="1" s="1"/>
</calcChain>
</file>

<file path=xl/sharedStrings.xml><?xml version="1.0" encoding="utf-8"?>
<sst xmlns="http://schemas.openxmlformats.org/spreadsheetml/2006/main" count="213" uniqueCount="133">
  <si>
    <t>PRIEMONĖS PAVADINIMAS:</t>
  </si>
  <si>
    <t xml:space="preserve">ĮGYVENDINIMO LAIKOTARPIS: </t>
  </si>
  <si>
    <t>APRAŠYMAS:</t>
  </si>
  <si>
    <t xml:space="preserve">ŠESD </t>
  </si>
  <si>
    <t>GALUTINIS PRIEMONĖS EFEKTAS:</t>
  </si>
  <si>
    <t> </t>
  </si>
  <si>
    <t>Vienetai</t>
  </si>
  <si>
    <t>VISO:</t>
  </si>
  <si>
    <t>ŠESD kiekio sutaupymas</t>
  </si>
  <si>
    <t>Tonų CO2 sutaupoma už 1 mln. Eur</t>
  </si>
  <si>
    <t>t CO2/mln.Eur</t>
  </si>
  <si>
    <t xml:space="preserve">Analitinė įžvalga, komentaras: </t>
  </si>
  <si>
    <t>ĮVESTYS:</t>
  </si>
  <si>
    <t>GAUTI DUOMENYS:</t>
  </si>
  <si>
    <t>PRIELAIDOS:</t>
  </si>
  <si>
    <t>Pavadinimas</t>
  </si>
  <si>
    <t>Duomenys</t>
  </si>
  <si>
    <t>Šaltinis</t>
  </si>
  <si>
    <t>Atnaujinta</t>
  </si>
  <si>
    <t>Nr.</t>
  </si>
  <si>
    <t>Prielaida</t>
  </si>
  <si>
    <t>Priemonei skiriama</t>
  </si>
  <si>
    <t>Eur.</t>
  </si>
  <si>
    <t>Dyzelino CO2 EF, kg/GJ</t>
  </si>
  <si>
    <t>kg/GJ</t>
  </si>
  <si>
    <t>Nuoroda</t>
  </si>
  <si>
    <t>1.</t>
  </si>
  <si>
    <t>Traktoriaus energijos sąnaudos per valandą</t>
  </si>
  <si>
    <t>MJ/h</t>
  </si>
  <si>
    <t>https://www.google.com/url?sa=t&amp;rct=j&amp;q=&amp;esrc=s&amp;source=web&amp;cd=&amp;cad=rja&amp;uact=8&amp;ved=2ahUKEwj0u5e8rt_4AhXH-yoKHaHWAVsQFnoECAkQAQ&amp;url=https%3A%2F%2Fzum.lrv.lt%2Fuploads%2Fzum%2Fdocuments%2Ffiles%2FLT_versija%2FVeiklos_sritys%2FMokslas_mokymas_ir_konsultavimas%2FMoksliniu_tyrimu_ir_taikomosios_veiklos_darbu_galutines_ataskaitos%2FSUma%25C5%25A1in%25C5%25B3kompl_2012.pdf&amp;usg=AOvVaw0fNIi8__kxNauYrcattzFx</t>
  </si>
  <si>
    <t>15 psl., John Deere 6930 Premium</t>
  </si>
  <si>
    <t>2.</t>
  </si>
  <si>
    <t>Laikome, kad priemonė nekeičia dirbamos žemės plotų ir technologijų.</t>
  </si>
  <si>
    <t>Vnt.</t>
  </si>
  <si>
    <t>Traktoriaus darbo valandų skaičius per metus</t>
  </si>
  <si>
    <t>h</t>
  </si>
  <si>
    <t>12 psl.</t>
  </si>
  <si>
    <t/>
  </si>
  <si>
    <t>3.</t>
  </si>
  <si>
    <t>4.</t>
  </si>
  <si>
    <t>Laikome, kad alternatyvių degalų infrastruktūros efektas yra įskaičiuotas į dyzelino kuro sutaupymą.</t>
  </si>
  <si>
    <t>5.</t>
  </si>
  <si>
    <t>6.</t>
  </si>
  <si>
    <t>EFEKTO SKAIČIUOKLĖ:</t>
  </si>
  <si>
    <t>Žingsnis nr. 1:</t>
  </si>
  <si>
    <t>vnt.</t>
  </si>
  <si>
    <t>Žingsnis nr. 2:</t>
  </si>
  <si>
    <t>Nereikalinga suma</t>
  </si>
  <si>
    <t>Žingsnis nr. 3:</t>
  </si>
  <si>
    <t>GJ/metus</t>
  </si>
  <si>
    <t>Žingsnis nr. 4:</t>
  </si>
  <si>
    <t>Dyzelino sutaupymas (su biodegalais)</t>
  </si>
  <si>
    <t>TJ</t>
  </si>
  <si>
    <t>Dyzelino pokytis (su biodegalais)</t>
  </si>
  <si>
    <t>Dyzelino sutaupymas (be biodegalų)</t>
  </si>
  <si>
    <t>Dyzelino pokytis (be biodegalų)</t>
  </si>
  <si>
    <t>Biodyzelino dalis</t>
  </si>
  <si>
    <t>Žingsnis nr. 5:</t>
  </si>
  <si>
    <t>Kuro suvartojimo pokyčių skaičiavimai</t>
  </si>
  <si>
    <t>GWh</t>
  </si>
  <si>
    <t>Žingsnis nr. 6:</t>
  </si>
  <si>
    <t>Apskaičiuojama, kiek pritaikius priemonę bus sutaupoma ŠESD kiekio</t>
  </si>
  <si>
    <t>t</t>
  </si>
  <si>
    <t>Žingsnis nr. 8:</t>
  </si>
  <si>
    <t>Apskaičiuojamas CO2 ekv. kiekio kaupiamasis efektas per visą laikotarpį.</t>
  </si>
  <si>
    <t>A13. Antros kartos biodegalais ir elektra varomos žemės ūkio technikos skatinimas</t>
  </si>
  <si>
    <t>2025-2030 (2025 - esama priemonė, 2026-2030 - planuojama priemonė)</t>
  </si>
  <si>
    <t>Vertinamasis laikotarpis</t>
  </si>
  <si>
    <t>metai</t>
  </si>
  <si>
    <t>l/metus</t>
  </si>
  <si>
    <t>Per 2025-2030 m. planuojamų finansuoti žemės ūkio technikos vienetų skaičius</t>
  </si>
  <si>
    <t>Laikome, kad priemonė nekeičia transporto priemonių skaičiaus, o tik pakeičia senus dyzelinius žemės ūkio technikos vienetus biodujomis ir elektra varomais technikos vienetais.</t>
  </si>
  <si>
    <t xml:space="preserve">Laikome, kad priemonė keičia dyzelinius žemės ūkio technikos vienetus į biodujomis ir elektra varomus technikos vienetus, nes absoliuti dauguma traktorių Lietuvoje yra varomi dyzelinu. </t>
  </si>
  <si>
    <t xml:space="preserve">Laikome, kad priemonė neturės poveikio vidutiniam žemės ūkio technikos vieneto atliekamam darbui. </t>
  </si>
  <si>
    <t>Nereikalingas</t>
  </si>
  <si>
    <t>Efektas per vertinamąjį laikotarpį</t>
  </si>
  <si>
    <t>t CO2 ekv.</t>
  </si>
  <si>
    <t>ŠESD pokytis</t>
  </si>
  <si>
    <t>kg/l</t>
  </si>
  <si>
    <t>Dyzelino tankis</t>
  </si>
  <si>
    <t>Dyzelino šilumingumas</t>
  </si>
  <si>
    <t>GJ/t</t>
  </si>
  <si>
    <t>https://aaa.lrv.lt/lt/veiklos-sritys/siltnamio-efekta-sukeliancios-dujos-1/es-atl-prekybos-sistema/lietuvoje-taikomos-kuro-grynosios-silumines-vertes-ir-ismetamu-tersalu-faktoriai/</t>
  </si>
  <si>
    <t>https://www.e-tar.lt/portal/lt/legalAct/dbeb20f0be2111eb8c24980b2b0e0fef</t>
  </si>
  <si>
    <t>CO2</t>
  </si>
  <si>
    <t>Sukauptas ŠESD</t>
  </si>
  <si>
    <t>Kiek dyzelinių technikos vienetų bus pakeičiama.</t>
  </si>
  <si>
    <t>Apskaičiuojama kiek iš viso technikos vienetų bus pakeičiama.</t>
  </si>
  <si>
    <t>Įsigytų savaeigių krautuvų skaičius</t>
  </si>
  <si>
    <t>Įsigytų savaeigių purkštuvų skaičius</t>
  </si>
  <si>
    <t>Įsigytų kombainų skaičius</t>
  </si>
  <si>
    <t>Įsigytų traktorių skaičius</t>
  </si>
  <si>
    <t>litrai/metus</t>
  </si>
  <si>
    <t>Kaupiamasis įsigytų traktorių skaičius</t>
  </si>
  <si>
    <t>Kaupiamasis kombainų skaičius</t>
  </si>
  <si>
    <t>Kaupiamasis savaeigių purkštuvų skaičius</t>
  </si>
  <si>
    <t>Kaupiamasis savaeigių krautuvų skaičius</t>
  </si>
  <si>
    <t>Apskaičiuojama kiek kuro nebus suvartota dėl pakeistų technikos vienetų.</t>
  </si>
  <si>
    <t>Dyzelininių technikos vienetų degalų sunaudojimas</t>
  </si>
  <si>
    <t>Laikome, kad vidutinis metinis žemės ūkio vieneto kuro sunaudojimas lygus žemės ūkio vieneto vidutinio darbo valandų skaičiaus per metus ir vidutinių degalų sąnaudų sandaugai.</t>
  </si>
  <si>
    <t>Valandinės degalų sąnaudos labiau priklauso nuo žemės ūkio technikos vieneto tipo negu nuo jo galios. Kombainų degalų sąnaudos yra kur kas didensės nei traktorių, nors jų galia gali būti ir panaši. Dėl to, pakeitus kombainą, metinis dyzelino sutaupymas yra didesnis negu pakeitus traktorių, nors kombaino metinis darbo valandų skaičius paprastai yra mažesnis.</t>
  </si>
  <si>
    <t>Pildoma geltonuose laukeliuose</t>
  </si>
  <si>
    <t>Dyzelino sutaupymas (su įmaišytais biodegalais)</t>
  </si>
  <si>
    <t>1 t. Co2 ekv.</t>
  </si>
  <si>
    <t>€</t>
  </si>
  <si>
    <t>Traktoriaus (kurio nominali galia 150 kW) sunaudojamas dyzelino kiekis</t>
  </si>
  <si>
    <t>Traktoriaus (kurio nominali galia 250 kW) sunaudojamas dyzelino kiekis</t>
  </si>
  <si>
    <t>Traktoriaus (kurio nominali galia 350 kW) sunaudojamas dyzelino kiekis</t>
  </si>
  <si>
    <t>Traktoriaus (kurio nominali galia 400 kW) sunaudojamas dyzelino kiekis</t>
  </si>
  <si>
    <t>Kombaino (kurio nominali galia 220 kW) sunaudojamas dyzelino kiekis</t>
  </si>
  <si>
    <t>Kombaino (kurio nominali galia 320 kW) sunaudojamas dyzelino kiekis</t>
  </si>
  <si>
    <t>Kombaino (kurio nominali galia 400 kW) sunaudojamas dyzelino kiekis</t>
  </si>
  <si>
    <t>Kombaino (kurio nominali galia 500 kW) sunaudojamas dyzelino kiekis</t>
  </si>
  <si>
    <t>Savaeigio purkštuvo (kurio nominali galia 120 kW) sunaudojamas dyzelino kiekis</t>
  </si>
  <si>
    <t>Savaeigio purkštuvo (kurio nominali galia 150 kW) sunaudojamas dyzelino kiekis</t>
  </si>
  <si>
    <t>Savaeigio purkštuvo (kurio nominali galia 180 kW) sunaudojamas dyzelino kiekis</t>
  </si>
  <si>
    <t>Savaeigio krautuvo (kurio nominali galia 110 kW) sunaudojamas dyzelino kiekis</t>
  </si>
  <si>
    <t>Savaeigio krautuvo (kurio nominali galia 150 kW) sunaudojamas dyzelino kiekis</t>
  </si>
  <si>
    <t>Savaeigio krautuvo (kurio nominali galia 180 kW) sunaudojamas dyzelino kiekis</t>
  </si>
  <si>
    <t>Nominali galia &lt;149 kW</t>
  </si>
  <si>
    <t>Nominali galia &lt;219 kW</t>
  </si>
  <si>
    <t>Nominali galia &lt;119 kW</t>
  </si>
  <si>
    <t>Nominali galia &lt;109 kW</t>
  </si>
  <si>
    <t>Nominali galia 150-249 kW</t>
  </si>
  <si>
    <t>Nominali galia 220-319 kW</t>
  </si>
  <si>
    <t>Nominali galia 120-149 kW</t>
  </si>
  <si>
    <t>Nominali galia 110-149 kW</t>
  </si>
  <si>
    <t>Nominali galia 250-349 kW</t>
  </si>
  <si>
    <t>Nominali galia &gt;350 kW</t>
  </si>
  <si>
    <t>Nominali galia 320-399 kW</t>
  </si>
  <si>
    <t>Nominali galia &gt;400 kW</t>
  </si>
  <si>
    <t>Nominali galia &gt;150 kW</t>
  </si>
  <si>
    <t>Priemone siekiama keisti iškastiniu kuru varomą žemės ūkio techniką ir transporto priemones į antros kartos biodegalais ir elektra varoma techniką (pavyzdžiui, traktoriai, kombainai), prioritetą skiriant esamos technikos pritaikymui naudoti antros kartos degalus. Priemonės GNG - fiziniai ir juridiniai asmenys.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</si>
</sst>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_-[$€-2]\ * #,##0.00_-;\-[$€-2]\ * #,##0.00_-;_-[$€-2]\ * &quot;-&quot;??_-;_-@_-"/>
    <numFmt numFmtId="166" formatCode="_-* #,##0\ _€_-;\-* #,##0\ _€_-;_-* &quot;-&quot;??\ _€_-;_-@_-"/>
    <numFmt numFmtId="167" formatCode="_-* #,##0.00000\ _€_-;\-* #,##0.00000\ _€_-;_-* &quot;-&quot;??\ _€_-;_-@_-"/>
    <numFmt numFmtId="168" formatCode="0.0%"/>
    <numFmt numFmtId="169" formatCode="0.0000"/>
    <numFmt numFmtId="170" formatCode="0.000"/>
    <numFmt numFmtId="171" formatCode="_-* #,##0.0\ _€_-;\-* #,##0.0\ _€_-;_-* &quot;-&quot;??\ _€_-;_-@_-"/>
  </numFmts>
  <fonts count="27" x14ac:knownFonts="1">
    <font>
      <sz val="11"/>
      <color theme="1"/>
      <name val="Aptos Narrow"/>
      <family val="2"/>
      <charset val="186"/>
      <scheme val="minor"/>
    </font>
    <font>
      <sz val="11"/>
      <color theme="1"/>
      <name val="Aptos Narrow"/>
      <family val="2"/>
      <charset val="186"/>
      <scheme val="minor"/>
    </font>
    <font>
      <u/>
      <sz val="11"/>
      <color theme="10"/>
      <name val="Aptos Narrow"/>
      <family val="2"/>
      <charset val="186"/>
      <scheme val="minor"/>
    </font>
    <font>
      <u/>
      <sz val="11"/>
      <color theme="10"/>
      <name val="Aptos Narrow"/>
      <family val="2"/>
      <scheme val="minor"/>
    </font>
    <font>
      <sz val="11"/>
      <color theme="1"/>
      <name val="Times New Roman"/>
      <family val="1"/>
    </font>
    <font>
      <sz val="11"/>
      <color theme="1"/>
      <name val="Aptos Narrow"/>
      <family val="2"/>
      <scheme val="minor"/>
    </font>
    <font>
      <sz val="12"/>
      <color theme="1"/>
      <name val="Times New Roman"/>
      <family val="1"/>
    </font>
    <font>
      <sz val="12"/>
      <color rgb="FF000000"/>
      <name val="Times New Roman"/>
      <family val="1"/>
    </font>
    <font>
      <b/>
      <sz val="12"/>
      <color theme="1"/>
      <name val="Times New Roman"/>
      <family val="1"/>
    </font>
    <font>
      <b/>
      <sz val="18"/>
      <color theme="1"/>
      <name val="Times New Roman"/>
      <family val="1"/>
    </font>
    <font>
      <sz val="14"/>
      <color theme="1"/>
      <name val="Times New Roman"/>
      <family val="1"/>
    </font>
    <font>
      <b/>
      <sz val="14"/>
      <color rgb="FF000000"/>
      <name val="Times New Roman"/>
      <family val="1"/>
    </font>
    <font>
      <b/>
      <sz val="12"/>
      <color rgb="FF000000"/>
      <name val="Times New Roman"/>
      <family val="1"/>
    </font>
    <font>
      <sz val="11"/>
      <color rgb="FF000000"/>
      <name val="Times New Roman"/>
      <family val="1"/>
    </font>
    <font>
      <b/>
      <sz val="11"/>
      <color rgb="FF000000"/>
      <name val="Times New Roman"/>
      <family val="1"/>
    </font>
    <font>
      <b/>
      <sz val="11"/>
      <color theme="1"/>
      <name val="Times New Roman"/>
      <family val="1"/>
    </font>
    <font>
      <sz val="14"/>
      <color rgb="FF000000"/>
      <name val="Times New Roman"/>
      <family val="1"/>
    </font>
    <font>
      <u/>
      <sz val="14"/>
      <color theme="10"/>
      <name val="Times New Roman"/>
      <family val="1"/>
    </font>
    <font>
      <sz val="11"/>
      <color rgb="FFFF0000"/>
      <name val="Times New Roman"/>
      <family val="1"/>
    </font>
    <font>
      <sz val="11"/>
      <color rgb="FF0070C0"/>
      <name val="Times New Roman"/>
      <family val="1"/>
    </font>
    <font>
      <b/>
      <sz val="11"/>
      <color rgb="FFFF0000"/>
      <name val="Times New Roman"/>
      <family val="1"/>
    </font>
    <font>
      <sz val="18"/>
      <color theme="1"/>
      <name val="Times New Roman"/>
      <family val="1"/>
    </font>
    <font>
      <b/>
      <sz val="18"/>
      <color rgb="FFFFFFFF"/>
      <name val="Times New Roman"/>
      <family val="1"/>
    </font>
    <font>
      <sz val="10"/>
      <color theme="1"/>
      <name val="Times New Roman"/>
      <family val="1"/>
    </font>
    <font>
      <sz val="11"/>
      <name val="Times New Roman"/>
      <family val="1"/>
    </font>
    <font>
      <b/>
      <sz val="11"/>
      <color theme="1"/>
      <name val="Times New Roman"/>
      <family val="1"/>
      <charset val="186"/>
    </font>
    <font>
      <b/>
      <sz val="12"/>
      <name val="Times New Roman"/>
      <family val="1"/>
    </font>
  </fonts>
  <fills count="10">
    <fill>
      <patternFill patternType="none"/>
    </fill>
    <fill>
      <patternFill patternType="gray125"/>
    </fill>
    <fill>
      <patternFill patternType="solid">
        <fgColor theme="9"/>
        <bgColor indexed="64"/>
      </patternFill>
    </fill>
    <fill>
      <patternFill patternType="solid">
        <fgColor rgb="FFD9D9D9"/>
        <bgColor indexed="64"/>
      </patternFill>
    </fill>
    <fill>
      <patternFill patternType="solid">
        <fgColor rgb="FFA9D08E"/>
        <bgColor indexed="64"/>
      </patternFill>
    </fill>
    <fill>
      <patternFill patternType="solid">
        <fgColor rgb="FFE2EFDA"/>
        <bgColor indexed="64"/>
      </patternFill>
    </fill>
    <fill>
      <patternFill patternType="solid">
        <fgColor rgb="FFF2F2F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medium">
        <color indexed="64"/>
      </bottom>
      <diagonal/>
    </border>
  </borders>
  <cellStyleXfs count="7">
    <xf numFmtId="0" fontId="0" fillId="0" borderId="0"/>
    <xf numFmtId="0" fontId="3" fillId="0" borderId="0" applyNumberFormat="0" applyFill="0" applyBorder="0" applyAlignment="0" applyProtection="0"/>
    <xf numFmtId="0" fontId="1" fillId="0" borderId="0"/>
    <xf numFmtId="0" fontId="5" fillId="0" borderId="0"/>
    <xf numFmtId="0" fontId="2" fillId="0" borderId="0" applyNumberForma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217">
    <xf numFmtId="0" fontId="0" fillId="0" borderId="0" xfId="0"/>
    <xf numFmtId="0" fontId="2" fillId="2" borderId="1" xfId="1" applyFont="1" applyFill="1" applyBorder="1" applyAlignment="1">
      <alignment vertical="center" wrapText="1"/>
    </xf>
    <xf numFmtId="0" fontId="4" fillId="0" borderId="0" xfId="2" applyFont="1"/>
    <xf numFmtId="0" fontId="6" fillId="0" borderId="0" xfId="3" applyFont="1"/>
    <xf numFmtId="0" fontId="7" fillId="3" borderId="2" xfId="3" applyFont="1" applyFill="1" applyBorder="1" applyAlignment="1">
      <alignment horizontal="left" vertical="center" wrapText="1"/>
    </xf>
    <xf numFmtId="0" fontId="4" fillId="0" borderId="0" xfId="3" applyFont="1"/>
    <xf numFmtId="0" fontId="10" fillId="0" borderId="0" xfId="3" applyFont="1"/>
    <xf numFmtId="0" fontId="7" fillId="5" borderId="3" xfId="3" applyFont="1" applyFill="1" applyBorder="1"/>
    <xf numFmtId="0" fontId="7" fillId="5" borderId="4" xfId="3" applyFont="1" applyFill="1" applyBorder="1" applyAlignment="1">
      <alignment horizontal="center"/>
    </xf>
    <xf numFmtId="0" fontId="4" fillId="0" borderId="12" xfId="3" applyFont="1" applyBorder="1" applyAlignment="1">
      <alignment horizontal="right" wrapText="1"/>
    </xf>
    <xf numFmtId="0" fontId="4" fillId="0" borderId="14" xfId="3" applyFont="1" applyBorder="1"/>
    <xf numFmtId="0" fontId="7" fillId="0" borderId="0" xfId="3" applyFont="1" applyAlignment="1">
      <alignment horizontal="left" vertical="center" wrapText="1"/>
    </xf>
    <xf numFmtId="0" fontId="13" fillId="0" borderId="0" xfId="3" applyFont="1" applyAlignment="1">
      <alignment horizontal="center"/>
    </xf>
    <xf numFmtId="2" fontId="4" fillId="0" borderId="0" xfId="2" applyNumberFormat="1" applyFont="1" applyAlignment="1">
      <alignment horizontal="right" vertical="center" wrapText="1"/>
    </xf>
    <xf numFmtId="164" fontId="14" fillId="0" borderId="0" xfId="3" applyNumberFormat="1" applyFont="1" applyAlignment="1">
      <alignment horizontal="left" vertical="center"/>
    </xf>
    <xf numFmtId="0" fontId="4" fillId="0" borderId="0" xfId="3" applyFont="1" applyAlignment="1">
      <alignment horizontal="right" wrapText="1"/>
    </xf>
    <xf numFmtId="164" fontId="4" fillId="0" borderId="0" xfId="3" applyNumberFormat="1" applyFont="1"/>
    <xf numFmtId="0" fontId="15" fillId="0" borderId="0" xfId="2" applyFont="1" applyAlignment="1">
      <alignment horizontal="left" vertical="center" wrapText="1"/>
    </xf>
    <xf numFmtId="0" fontId="10" fillId="0" borderId="0" xfId="2" applyFont="1"/>
    <xf numFmtId="0" fontId="16" fillId="0" borderId="0" xfId="3" applyFont="1"/>
    <xf numFmtId="0" fontId="17" fillId="0" borderId="0" xfId="1" applyFont="1"/>
    <xf numFmtId="0" fontId="7" fillId="5" borderId="3" xfId="3" applyFont="1" applyFill="1" applyBorder="1" applyAlignment="1">
      <alignment horizontal="center"/>
    </xf>
    <xf numFmtId="0" fontId="7" fillId="5" borderId="5" xfId="3" applyFont="1" applyFill="1" applyBorder="1" applyAlignment="1">
      <alignment horizontal="center"/>
    </xf>
    <xf numFmtId="0" fontId="6" fillId="0" borderId="0" xfId="2" applyFont="1"/>
    <xf numFmtId="0" fontId="7" fillId="5" borderId="3" xfId="3" applyFont="1" applyFill="1" applyBorder="1" applyAlignment="1">
      <alignment horizontal="center" vertical="center"/>
    </xf>
    <xf numFmtId="0" fontId="7" fillId="0" borderId="0" xfId="3" applyFont="1"/>
    <xf numFmtId="0" fontId="4" fillId="0" borderId="2" xfId="2" applyFont="1" applyBorder="1" applyAlignment="1">
      <alignment horizontal="center" vertical="center"/>
    </xf>
    <xf numFmtId="0" fontId="13" fillId="0" borderId="6" xfId="3" applyFont="1" applyBorder="1" applyAlignment="1">
      <alignment horizontal="center" vertical="center"/>
    </xf>
    <xf numFmtId="0" fontId="13" fillId="0" borderId="0" xfId="3" applyFont="1"/>
    <xf numFmtId="0" fontId="13" fillId="0" borderId="21" xfId="3" applyFont="1" applyBorder="1" applyAlignment="1">
      <alignment horizontal="center" vertical="center"/>
    </xf>
    <xf numFmtId="0" fontId="4" fillId="0" borderId="0" xfId="2" quotePrefix="1" applyFont="1"/>
    <xf numFmtId="0" fontId="13" fillId="0" borderId="0" xfId="3" applyFont="1" applyAlignment="1">
      <alignment horizontal="left" vertical="center" wrapText="1"/>
    </xf>
    <xf numFmtId="0" fontId="13" fillId="0" borderId="0" xfId="3" applyFont="1" applyAlignment="1">
      <alignment horizontal="center" vertical="center"/>
    </xf>
    <xf numFmtId="0" fontId="2" fillId="0" borderId="0" xfId="4" applyBorder="1" applyAlignment="1">
      <alignment horizontal="center" vertical="center"/>
    </xf>
    <xf numFmtId="0" fontId="4" fillId="0" borderId="9" xfId="2" applyFont="1" applyBorder="1" applyAlignment="1">
      <alignment horizontal="center" vertical="center"/>
    </xf>
    <xf numFmtId="0" fontId="14" fillId="0" borderId="0" xfId="3" applyFont="1"/>
    <xf numFmtId="164" fontId="13" fillId="0" borderId="0" xfId="3" applyNumberFormat="1" applyFont="1" applyAlignment="1">
      <alignment horizontal="center" vertical="center"/>
    </xf>
    <xf numFmtId="10" fontId="13" fillId="0" borderId="0" xfId="3" applyNumberFormat="1" applyFont="1"/>
    <xf numFmtId="0" fontId="6" fillId="5" borderId="3" xfId="3" applyFont="1" applyFill="1" applyBorder="1" applyAlignment="1">
      <alignment horizontal="right"/>
    </xf>
    <xf numFmtId="0" fontId="4" fillId="0" borderId="21" xfId="2" applyFont="1" applyBorder="1" applyAlignment="1">
      <alignment vertical="center"/>
    </xf>
    <xf numFmtId="0" fontId="4" fillId="0" borderId="24" xfId="2" applyFont="1" applyBorder="1" applyAlignment="1">
      <alignment horizontal="center" vertical="center"/>
    </xf>
    <xf numFmtId="166" fontId="4" fillId="0" borderId="2" xfId="2" applyNumberFormat="1" applyFont="1" applyBorder="1" applyAlignment="1">
      <alignment vertical="center"/>
    </xf>
    <xf numFmtId="0" fontId="6" fillId="5" borderId="21" xfId="3" applyFont="1" applyFill="1" applyBorder="1" applyAlignment="1">
      <alignment horizontal="right" vertical="center"/>
    </xf>
    <xf numFmtId="0" fontId="4" fillId="0" borderId="21" xfId="2" applyFont="1" applyBorder="1" applyAlignment="1">
      <alignment vertical="center" wrapText="1"/>
    </xf>
    <xf numFmtId="0" fontId="4" fillId="0" borderId="21" xfId="3" applyFont="1" applyBorder="1" applyAlignment="1">
      <alignment horizontal="left" vertical="center" wrapText="1"/>
    </xf>
    <xf numFmtId="0" fontId="4" fillId="0" borderId="2" xfId="3" applyFont="1" applyBorder="1" applyAlignment="1">
      <alignment horizontal="center" vertical="center"/>
    </xf>
    <xf numFmtId="0" fontId="13" fillId="0" borderId="21" xfId="2" applyFont="1" applyBorder="1" applyAlignment="1">
      <alignment vertical="center"/>
    </xf>
    <xf numFmtId="0" fontId="13" fillId="0" borderId="2" xfId="2" applyFont="1" applyBorder="1" applyAlignment="1">
      <alignment horizontal="center" vertical="center"/>
    </xf>
    <xf numFmtId="164" fontId="13" fillId="0" borderId="2" xfId="2" applyNumberFormat="1" applyFont="1" applyBorder="1" applyAlignment="1">
      <alignment vertical="center"/>
    </xf>
    <xf numFmtId="0" fontId="13" fillId="0" borderId="0" xfId="2" applyFont="1"/>
    <xf numFmtId="0" fontId="19" fillId="0" borderId="21" xfId="2" applyFont="1" applyBorder="1" applyAlignment="1">
      <alignment vertical="center"/>
    </xf>
    <xf numFmtId="0" fontId="19" fillId="0" borderId="2" xfId="2" applyFont="1" applyBorder="1" applyAlignment="1">
      <alignment horizontal="center" vertical="center"/>
    </xf>
    <xf numFmtId="164" fontId="19" fillId="0" borderId="2" xfId="2" applyNumberFormat="1" applyFont="1" applyBorder="1" applyAlignment="1">
      <alignment vertical="center"/>
    </xf>
    <xf numFmtId="0" fontId="19" fillId="0" borderId="0" xfId="3" applyFont="1"/>
    <xf numFmtId="0" fontId="19" fillId="0" borderId="0" xfId="2" applyFont="1"/>
    <xf numFmtId="164" fontId="4" fillId="0" borderId="2" xfId="2" applyNumberFormat="1" applyFont="1" applyBorder="1" applyAlignment="1">
      <alignment vertical="center"/>
    </xf>
    <xf numFmtId="0" fontId="4" fillId="0" borderId="9" xfId="2" applyFont="1" applyBorder="1" applyAlignment="1">
      <alignment vertical="center"/>
    </xf>
    <xf numFmtId="0" fontId="4" fillId="0" borderId="10" xfId="3" applyFont="1" applyBorder="1" applyAlignment="1">
      <alignment horizontal="center" vertical="center"/>
    </xf>
    <xf numFmtId="164" fontId="4" fillId="0" borderId="10" xfId="2" applyNumberFormat="1" applyFont="1" applyBorder="1" applyAlignment="1">
      <alignment vertical="center"/>
    </xf>
    <xf numFmtId="0" fontId="20" fillId="0" borderId="0" xfId="2" applyFont="1"/>
    <xf numFmtId="0" fontId="18" fillId="0" borderId="0" xfId="2" applyFont="1"/>
    <xf numFmtId="0" fontId="21" fillId="0" borderId="0" xfId="2" applyFont="1"/>
    <xf numFmtId="166" fontId="4" fillId="0" borderId="26" xfId="2" applyNumberFormat="1" applyFont="1" applyBorder="1" applyAlignment="1">
      <alignment vertical="center"/>
    </xf>
    <xf numFmtId="164" fontId="4" fillId="0" borderId="2" xfId="3" applyNumberFormat="1" applyFont="1" applyBorder="1" applyAlignment="1">
      <alignment horizontal="left" vertical="center"/>
    </xf>
    <xf numFmtId="0" fontId="6" fillId="0" borderId="2" xfId="3" applyFont="1" applyBorder="1" applyAlignment="1">
      <alignment horizontal="left" vertical="center"/>
    </xf>
    <xf numFmtId="0" fontId="6" fillId="0" borderId="2" xfId="3" applyFont="1" applyBorder="1" applyAlignment="1">
      <alignment horizontal="center" vertical="center"/>
    </xf>
    <xf numFmtId="166" fontId="25" fillId="6" borderId="25" xfId="2" applyNumberFormat="1" applyFont="1" applyFill="1" applyBorder="1" applyAlignment="1">
      <alignment vertical="center"/>
    </xf>
    <xf numFmtId="0" fontId="7" fillId="5" borderId="23" xfId="3" applyFont="1" applyFill="1" applyBorder="1" applyAlignment="1">
      <alignment horizontal="center" wrapText="1"/>
    </xf>
    <xf numFmtId="0" fontId="7" fillId="0" borderId="0" xfId="3" applyFont="1" applyAlignment="1">
      <alignment horizontal="center"/>
    </xf>
    <xf numFmtId="164" fontId="13" fillId="0" borderId="0" xfId="3" applyNumberFormat="1" applyFont="1" applyAlignment="1">
      <alignment horizontal="center"/>
    </xf>
    <xf numFmtId="0" fontId="7" fillId="0" borderId="0" xfId="3" applyFont="1" applyAlignment="1">
      <alignment horizontal="center" vertical="center"/>
    </xf>
    <xf numFmtId="0" fontId="7" fillId="0" borderId="0" xfId="3" applyFont="1" applyAlignment="1">
      <alignment wrapText="1"/>
    </xf>
    <xf numFmtId="0" fontId="2" fillId="0" borderId="0" xfId="1" applyFont="1" applyFill="1" applyBorder="1" applyAlignment="1">
      <alignment horizontal="center" vertical="center"/>
    </xf>
    <xf numFmtId="0" fontId="7" fillId="0" borderId="0" xfId="3" applyFont="1" applyAlignment="1">
      <alignment horizontal="left" vertical="top" wrapText="1"/>
    </xf>
    <xf numFmtId="0" fontId="2" fillId="0" borderId="0" xfId="1" applyFont="1" applyFill="1" applyBorder="1" applyAlignment="1">
      <alignment horizontal="center" vertical="center" wrapText="1"/>
    </xf>
    <xf numFmtId="0" fontId="7" fillId="0" borderId="0" xfId="3" applyFont="1" applyAlignment="1">
      <alignment horizontal="center" wrapText="1"/>
    </xf>
    <xf numFmtId="0" fontId="7" fillId="0" borderId="0" xfId="3" applyFont="1" applyAlignment="1">
      <alignment horizontal="center" vertical="center" wrapText="1"/>
    </xf>
    <xf numFmtId="0" fontId="7" fillId="0" borderId="0" xfId="3" applyFont="1" applyAlignment="1">
      <alignment horizontal="right"/>
    </xf>
    <xf numFmtId="0" fontId="7" fillId="0" borderId="0" xfId="3" applyFont="1" applyAlignment="1">
      <alignment horizontal="right" vertical="center"/>
    </xf>
    <xf numFmtId="0" fontId="23" fillId="0" borderId="0" xfId="2" applyFont="1" applyAlignment="1">
      <alignment horizontal="justify" vertical="center" wrapText="1"/>
    </xf>
    <xf numFmtId="0" fontId="15" fillId="0" borderId="0" xfId="2" applyFont="1" applyAlignment="1">
      <alignment wrapText="1"/>
    </xf>
    <xf numFmtId="0" fontId="15" fillId="0" borderId="0" xfId="2" applyFont="1"/>
    <xf numFmtId="2" fontId="15" fillId="0" borderId="0" xfId="2" applyNumberFormat="1" applyFont="1"/>
    <xf numFmtId="0" fontId="4" fillId="0" borderId="0" xfId="2" applyFont="1" applyAlignment="1">
      <alignment wrapText="1"/>
    </xf>
    <xf numFmtId="2" fontId="4" fillId="0" borderId="0" xfId="2" applyNumberFormat="1" applyFont="1"/>
    <xf numFmtId="165" fontId="4" fillId="0" borderId="0" xfId="2" applyNumberFormat="1" applyFont="1"/>
    <xf numFmtId="168" fontId="4" fillId="0" borderId="0" xfId="5" applyNumberFormat="1" applyFont="1" applyFill="1" applyBorder="1"/>
    <xf numFmtId="169" fontId="15" fillId="0" borderId="0" xfId="2" applyNumberFormat="1" applyFont="1"/>
    <xf numFmtId="0" fontId="23" fillId="0" borderId="0" xfId="2" applyFont="1" applyAlignment="1">
      <alignment vertical="center" wrapText="1"/>
    </xf>
    <xf numFmtId="170" fontId="15" fillId="0" borderId="0" xfId="2" applyNumberFormat="1" applyFont="1"/>
    <xf numFmtId="0" fontId="9" fillId="0" borderId="0" xfId="3" applyFont="1" applyAlignment="1">
      <alignment horizontal="center" vertical="center" wrapText="1"/>
    </xf>
    <xf numFmtId="0" fontId="11" fillId="0" borderId="0" xfId="3" applyFont="1" applyAlignment="1">
      <alignment horizontal="center" vertical="center"/>
    </xf>
    <xf numFmtId="0" fontId="12" fillId="0" borderId="0" xfId="3" applyFont="1"/>
    <xf numFmtId="164" fontId="14" fillId="0" borderId="0" xfId="3" applyNumberFormat="1" applyFont="1"/>
    <xf numFmtId="0" fontId="11" fillId="0" borderId="0" xfId="3" applyFont="1" applyAlignment="1">
      <alignment horizontal="center"/>
    </xf>
    <xf numFmtId="0" fontId="7" fillId="0" borderId="0" xfId="3" applyFont="1" applyAlignment="1">
      <alignment horizontal="center" vertical="top" wrapText="1"/>
    </xf>
    <xf numFmtId="0" fontId="12" fillId="0" borderId="0" xfId="3" applyFont="1" applyAlignment="1">
      <alignment horizontal="center"/>
    </xf>
    <xf numFmtId="0" fontId="7" fillId="0" borderId="0" xfId="3" applyFont="1" applyAlignment="1">
      <alignment horizontal="left"/>
    </xf>
    <xf numFmtId="164" fontId="14" fillId="0" borderId="0" xfId="3" applyNumberFormat="1" applyFont="1" applyAlignment="1">
      <alignment horizontal="center" vertical="center"/>
    </xf>
    <xf numFmtId="0" fontId="7" fillId="0" borderId="0" xfId="3" applyFont="1" applyAlignment="1">
      <alignment horizontal="left" vertical="center"/>
    </xf>
    <xf numFmtId="0" fontId="22" fillId="0" borderId="0" xfId="2" applyFont="1" applyAlignment="1">
      <alignment horizontal="center" vertical="center"/>
    </xf>
    <xf numFmtId="0" fontId="4" fillId="0" borderId="29" xfId="2" applyFont="1" applyBorder="1" applyAlignment="1">
      <alignment horizontal="center" vertical="center"/>
    </xf>
    <xf numFmtId="2" fontId="4" fillId="0" borderId="29" xfId="2" applyNumberFormat="1" applyFont="1" applyBorder="1" applyAlignment="1">
      <alignment horizontal="center" vertical="center"/>
    </xf>
    <xf numFmtId="0" fontId="2" fillId="0" borderId="29" xfId="4" applyBorder="1" applyAlignment="1">
      <alignment horizontal="center" vertical="center"/>
    </xf>
    <xf numFmtId="0" fontId="13" fillId="0" borderId="29" xfId="3" applyFont="1" applyBorder="1" applyAlignment="1">
      <alignment horizontal="center" vertical="center"/>
    </xf>
    <xf numFmtId="3" fontId="13" fillId="0" borderId="29" xfId="3" applyNumberFormat="1" applyFont="1" applyBorder="1" applyAlignment="1">
      <alignment horizontal="center" vertical="center"/>
    </xf>
    <xf numFmtId="0" fontId="2" fillId="0" borderId="29" xfId="1" applyFont="1" applyBorder="1" applyAlignment="1">
      <alignment horizontal="left" vertical="top" wrapText="1"/>
    </xf>
    <xf numFmtId="1" fontId="4" fillId="0" borderId="29" xfId="2" applyNumberFormat="1" applyFont="1" applyBorder="1" applyAlignment="1">
      <alignment horizontal="center" vertical="center"/>
    </xf>
    <xf numFmtId="0" fontId="2" fillId="0" borderId="29" xfId="6" applyBorder="1" applyAlignment="1">
      <alignment horizontal="center" vertical="center" wrapText="1"/>
    </xf>
    <xf numFmtId="0" fontId="7" fillId="5" borderId="30" xfId="3" applyFont="1" applyFill="1" applyBorder="1" applyAlignment="1">
      <alignment horizontal="center"/>
    </xf>
    <xf numFmtId="0" fontId="7" fillId="5" borderId="31" xfId="3" applyFont="1" applyFill="1" applyBorder="1" applyAlignment="1">
      <alignment horizontal="center"/>
    </xf>
    <xf numFmtId="0" fontId="7" fillId="5" borderId="32" xfId="3" applyFont="1" applyFill="1" applyBorder="1" applyAlignment="1">
      <alignment horizontal="center"/>
    </xf>
    <xf numFmtId="0" fontId="4" fillId="0" borderId="33" xfId="2" applyFont="1" applyBorder="1" applyAlignment="1">
      <alignment horizontal="left" vertical="center" wrapText="1"/>
    </xf>
    <xf numFmtId="0" fontId="4" fillId="0" borderId="34" xfId="2" applyFont="1" applyBorder="1" applyAlignment="1">
      <alignment horizontal="center" vertical="center"/>
    </xf>
    <xf numFmtId="0" fontId="13" fillId="0" borderId="33" xfId="3" applyFont="1" applyBorder="1" applyAlignment="1">
      <alignment horizontal="left" vertical="center" wrapText="1"/>
    </xf>
    <xf numFmtId="0" fontId="13" fillId="0" borderId="34" xfId="3" applyFont="1" applyBorder="1" applyAlignment="1">
      <alignment horizontal="center" vertical="center" wrapText="1"/>
    </xf>
    <xf numFmtId="0" fontId="13" fillId="0" borderId="34" xfId="3" applyFont="1" applyBorder="1" applyAlignment="1">
      <alignment horizontal="center" vertical="center"/>
    </xf>
    <xf numFmtId="14" fontId="13" fillId="0" borderId="34" xfId="3" applyNumberFormat="1" applyFont="1" applyBorder="1" applyAlignment="1">
      <alignment horizontal="center" vertical="center"/>
    </xf>
    <xf numFmtId="0" fontId="13" fillId="0" borderId="35" xfId="3" applyFont="1" applyBorder="1" applyAlignment="1">
      <alignment horizontal="left" vertical="center" wrapText="1"/>
    </xf>
    <xf numFmtId="0" fontId="13" fillId="0" borderId="36" xfId="3" applyFont="1" applyBorder="1" applyAlignment="1">
      <alignment horizontal="center" vertical="center"/>
    </xf>
    <xf numFmtId="2" fontId="4" fillId="0" borderId="36" xfId="2" applyNumberFormat="1" applyFont="1" applyBorder="1" applyAlignment="1">
      <alignment horizontal="center" vertical="center"/>
    </xf>
    <xf numFmtId="0" fontId="2" fillId="0" borderId="36" xfId="6" applyBorder="1" applyAlignment="1">
      <alignment horizontal="center" vertical="center" wrapText="1"/>
    </xf>
    <xf numFmtId="14" fontId="13" fillId="0" borderId="37" xfId="3" applyNumberFormat="1" applyFont="1" applyBorder="1" applyAlignment="1">
      <alignment horizontal="center" vertical="center"/>
    </xf>
    <xf numFmtId="0" fontId="4" fillId="0" borderId="30" xfId="2" applyFont="1" applyBorder="1" applyAlignment="1">
      <alignment horizontal="left" vertical="center" wrapText="1"/>
    </xf>
    <xf numFmtId="0" fontId="4" fillId="0" borderId="31" xfId="2" applyFont="1" applyBorder="1" applyAlignment="1">
      <alignment horizontal="center" vertical="center"/>
    </xf>
    <xf numFmtId="165" fontId="4" fillId="0" borderId="32" xfId="2" applyNumberFormat="1" applyFont="1" applyBorder="1" applyAlignment="1">
      <alignment horizontal="center" vertical="center"/>
    </xf>
    <xf numFmtId="1" fontId="4" fillId="0" borderId="34" xfId="2" applyNumberFormat="1" applyFont="1" applyBorder="1" applyAlignment="1">
      <alignment horizontal="center" vertical="center"/>
    </xf>
    <xf numFmtId="1" fontId="24" fillId="0" borderId="34" xfId="2" applyNumberFormat="1" applyFont="1" applyBorder="1" applyAlignment="1">
      <alignment horizontal="center" vertical="center"/>
    </xf>
    <xf numFmtId="0" fontId="4" fillId="0" borderId="35" xfId="2" applyFont="1" applyBorder="1" applyAlignment="1">
      <alignment wrapText="1"/>
    </xf>
    <xf numFmtId="0" fontId="4" fillId="0" borderId="33" xfId="2" applyFont="1" applyBorder="1" applyAlignment="1">
      <alignment vertical="center" wrapText="1"/>
    </xf>
    <xf numFmtId="0" fontId="4" fillId="0" borderId="36" xfId="2" applyFont="1" applyBorder="1" applyAlignment="1">
      <alignment horizontal="center" vertical="center"/>
    </xf>
    <xf numFmtId="0" fontId="13" fillId="0" borderId="29" xfId="3" applyFont="1" applyBorder="1" applyAlignment="1">
      <alignment horizontal="center"/>
    </xf>
    <xf numFmtId="2" fontId="4" fillId="0" borderId="29" xfId="2" applyNumberFormat="1" applyFont="1" applyBorder="1" applyAlignment="1">
      <alignment horizontal="right" vertical="center" wrapText="1"/>
    </xf>
    <xf numFmtId="0" fontId="13" fillId="0" borderId="30" xfId="3" applyFont="1" applyBorder="1" applyAlignment="1">
      <alignment horizontal="left"/>
    </xf>
    <xf numFmtId="0" fontId="13" fillId="0" borderId="31" xfId="3" applyFont="1" applyBorder="1" applyAlignment="1">
      <alignment horizontal="center"/>
    </xf>
    <xf numFmtId="2" fontId="13" fillId="0" borderId="31" xfId="3" applyNumberFormat="1" applyFont="1" applyBorder="1" applyAlignment="1">
      <alignment horizontal="right" vertical="center"/>
    </xf>
    <xf numFmtId="0" fontId="7" fillId="0" borderId="33" xfId="3" applyFont="1" applyBorder="1" applyAlignment="1">
      <alignment horizontal="left" vertical="center" wrapText="1"/>
    </xf>
    <xf numFmtId="0" fontId="7" fillId="0" borderId="35" xfId="3" applyFont="1" applyBorder="1" applyAlignment="1">
      <alignment horizontal="left" vertical="center" wrapText="1"/>
    </xf>
    <xf numFmtId="0" fontId="13" fillId="0" borderId="36" xfId="3" applyFont="1" applyBorder="1" applyAlignment="1">
      <alignment horizontal="center"/>
    </xf>
    <xf numFmtId="4" fontId="4" fillId="0" borderId="36" xfId="2" applyNumberFormat="1" applyFont="1" applyBorder="1" applyAlignment="1">
      <alignment horizontal="right" vertical="center" wrapText="1"/>
    </xf>
    <xf numFmtId="0" fontId="13" fillId="7" borderId="38" xfId="3" applyFont="1" applyFill="1" applyBorder="1" applyAlignment="1">
      <alignment horizontal="left" vertical="top"/>
    </xf>
    <xf numFmtId="0" fontId="13" fillId="7" borderId="39" xfId="3" applyFont="1" applyFill="1" applyBorder="1" applyAlignment="1">
      <alignment horizontal="center" vertical="center"/>
    </xf>
    <xf numFmtId="166" fontId="6" fillId="8" borderId="2" xfId="3" applyNumberFormat="1" applyFont="1" applyFill="1" applyBorder="1" applyAlignment="1">
      <alignment horizontal="left" vertical="center"/>
    </xf>
    <xf numFmtId="166" fontId="4" fillId="0" borderId="13" xfId="3" applyNumberFormat="1" applyFont="1" applyBorder="1"/>
    <xf numFmtId="164" fontId="4" fillId="0" borderId="0" xfId="2" applyNumberFormat="1" applyFont="1"/>
    <xf numFmtId="171" fontId="4" fillId="0" borderId="2" xfId="3" applyNumberFormat="1" applyFont="1" applyBorder="1" applyAlignment="1">
      <alignment horizontal="left" vertical="center"/>
    </xf>
    <xf numFmtId="0" fontId="4" fillId="9" borderId="37" xfId="2" applyFont="1" applyFill="1" applyBorder="1" applyAlignment="1">
      <alignment horizontal="center" vertical="center"/>
    </xf>
    <xf numFmtId="166" fontId="25" fillId="0" borderId="25" xfId="2" applyNumberFormat="1" applyFont="1" applyBorder="1" applyAlignment="1">
      <alignment vertical="center"/>
    </xf>
    <xf numFmtId="0" fontId="4" fillId="0" borderId="21" xfId="2" applyFont="1" applyBorder="1" applyAlignment="1">
      <alignment horizontal="right" vertical="center" wrapText="1"/>
    </xf>
    <xf numFmtId="0" fontId="13" fillId="0" borderId="0" xfId="3" applyFont="1" applyAlignment="1">
      <alignment horizontal="left" vertical="top"/>
    </xf>
    <xf numFmtId="166" fontId="4" fillId="7" borderId="2" xfId="2" applyNumberFormat="1" applyFont="1" applyFill="1" applyBorder="1" applyAlignment="1" applyProtection="1">
      <alignment vertical="center"/>
      <protection locked="0"/>
    </xf>
    <xf numFmtId="166" fontId="4" fillId="7" borderId="26" xfId="2" applyNumberFormat="1" applyFont="1" applyFill="1" applyBorder="1" applyAlignment="1" applyProtection="1">
      <alignment vertical="center"/>
      <protection locked="0"/>
    </xf>
    <xf numFmtId="166" fontId="25" fillId="6" borderId="40" xfId="2" applyNumberFormat="1" applyFont="1" applyFill="1" applyBorder="1" applyAlignment="1">
      <alignment vertical="center"/>
    </xf>
    <xf numFmtId="166" fontId="4" fillId="0" borderId="25" xfId="2" applyNumberFormat="1" applyFont="1" applyBorder="1" applyAlignment="1">
      <alignment horizontal="right" vertical="center"/>
    </xf>
    <xf numFmtId="166" fontId="4" fillId="0" borderId="2" xfId="2" applyNumberFormat="1" applyFont="1" applyBorder="1" applyAlignment="1">
      <alignment horizontal="right" vertical="center"/>
    </xf>
    <xf numFmtId="166" fontId="4" fillId="0" borderId="22" xfId="2" applyNumberFormat="1" applyFont="1" applyBorder="1" applyAlignment="1">
      <alignment horizontal="right" vertical="center"/>
    </xf>
    <xf numFmtId="0" fontId="12" fillId="5" borderId="4" xfId="3" applyFont="1" applyFill="1" applyBorder="1"/>
    <xf numFmtId="0" fontId="12" fillId="5" borderId="5" xfId="3" applyFont="1" applyFill="1" applyBorder="1"/>
    <xf numFmtId="166" fontId="4" fillId="0" borderId="24" xfId="2" applyNumberFormat="1" applyFont="1" applyBorder="1" applyAlignment="1">
      <alignment horizontal="right" vertical="center"/>
    </xf>
    <xf numFmtId="166" fontId="4" fillId="0" borderId="27" xfId="2" applyNumberFormat="1" applyFont="1" applyBorder="1" applyAlignment="1">
      <alignment horizontal="right" vertical="center"/>
    </xf>
    <xf numFmtId="166" fontId="4" fillId="0" borderId="28" xfId="2" applyNumberFormat="1" applyFont="1" applyBorder="1" applyAlignment="1">
      <alignment horizontal="right" vertical="center"/>
    </xf>
    <xf numFmtId="167" fontId="14" fillId="6" borderId="24" xfId="3" applyNumberFormat="1" applyFont="1" applyFill="1" applyBorder="1" applyAlignment="1">
      <alignment horizontal="center"/>
    </xf>
    <xf numFmtId="167" fontId="14" fillId="6" borderId="27" xfId="3" applyNumberFormat="1" applyFont="1" applyFill="1" applyBorder="1" applyAlignment="1">
      <alignment horizontal="center"/>
    </xf>
    <xf numFmtId="167" fontId="14" fillId="6" borderId="28" xfId="3" applyNumberFormat="1" applyFont="1" applyFill="1" applyBorder="1" applyAlignment="1">
      <alignment horizontal="center"/>
    </xf>
    <xf numFmtId="164" fontId="14" fillId="0" borderId="31" xfId="3" applyNumberFormat="1" applyFont="1" applyBorder="1" applyAlignment="1">
      <alignment horizontal="left" vertical="center"/>
    </xf>
    <xf numFmtId="164" fontId="14" fillId="0" borderId="32" xfId="3" applyNumberFormat="1" applyFont="1" applyBorder="1" applyAlignment="1">
      <alignment horizontal="left" vertical="center"/>
    </xf>
    <xf numFmtId="164" fontId="14" fillId="0" borderId="29" xfId="3" applyNumberFormat="1" applyFont="1" applyBorder="1" applyAlignment="1">
      <alignment horizontal="left" vertical="center"/>
    </xf>
    <xf numFmtId="164" fontId="14" fillId="0" borderId="34" xfId="3" applyNumberFormat="1" applyFont="1" applyBorder="1" applyAlignment="1">
      <alignment horizontal="left" vertical="center"/>
    </xf>
    <xf numFmtId="164" fontId="14" fillId="0" borderId="36" xfId="3" applyNumberFormat="1" applyFont="1" applyBorder="1" applyAlignment="1">
      <alignment horizontal="left" vertical="center"/>
    </xf>
    <xf numFmtId="164" fontId="14" fillId="0" borderId="37" xfId="3" applyNumberFormat="1" applyFont="1" applyBorder="1" applyAlignment="1">
      <alignment horizontal="left" vertical="center"/>
    </xf>
    <xf numFmtId="0" fontId="8" fillId="0" borderId="2" xfId="2" applyFont="1" applyBorder="1" applyAlignment="1">
      <alignment horizontal="left" vertical="center" wrapText="1"/>
    </xf>
    <xf numFmtId="0" fontId="26" fillId="0" borderId="2" xfId="2" applyFont="1" applyBorder="1" applyAlignment="1">
      <alignment horizontal="left" vertical="center" wrapText="1"/>
    </xf>
    <xf numFmtId="0" fontId="9" fillId="4" borderId="0" xfId="3" applyFont="1" applyFill="1" applyAlignment="1">
      <alignment horizontal="center" vertical="center" wrapText="1"/>
    </xf>
    <xf numFmtId="0" fontId="11" fillId="4" borderId="3" xfId="3" applyFont="1" applyFill="1" applyBorder="1" applyAlignment="1">
      <alignment horizontal="center" vertical="center"/>
    </xf>
    <xf numFmtId="0" fontId="11" fillId="4" borderId="4" xfId="3" applyFont="1" applyFill="1" applyBorder="1" applyAlignment="1">
      <alignment horizontal="center" vertical="center"/>
    </xf>
    <xf numFmtId="0" fontId="11" fillId="4" borderId="5" xfId="3" applyFont="1" applyFill="1" applyBorder="1" applyAlignment="1">
      <alignment horizontal="center" vertical="center"/>
    </xf>
    <xf numFmtId="0" fontId="7" fillId="4" borderId="15" xfId="3" applyFont="1" applyFill="1" applyBorder="1" applyAlignment="1">
      <alignment horizontal="center" vertical="center" wrapText="1"/>
    </xf>
    <xf numFmtId="0" fontId="7" fillId="4" borderId="18" xfId="3" applyFont="1" applyFill="1" applyBorder="1" applyAlignment="1">
      <alignment horizontal="center" vertical="center" wrapText="1"/>
    </xf>
    <xf numFmtId="0" fontId="13" fillId="0" borderId="16" xfId="3" applyFont="1" applyBorder="1" applyAlignment="1">
      <alignment horizontal="left" wrapText="1"/>
    </xf>
    <xf numFmtId="0" fontId="13" fillId="0" borderId="17" xfId="3" applyFont="1" applyBorder="1" applyAlignment="1">
      <alignment horizontal="left" wrapText="1"/>
    </xf>
    <xf numFmtId="0" fontId="13" fillId="0" borderId="19" xfId="3" applyFont="1" applyBorder="1" applyAlignment="1">
      <alignment horizontal="left" wrapText="1"/>
    </xf>
    <xf numFmtId="0" fontId="13" fillId="0" borderId="20" xfId="3" applyFont="1" applyBorder="1" applyAlignment="1">
      <alignment horizontal="left" wrapText="1"/>
    </xf>
    <xf numFmtId="0" fontId="24" fillId="0" borderId="10" xfId="2" applyFont="1" applyBorder="1" applyAlignment="1">
      <alignment vertical="center" wrapText="1"/>
    </xf>
    <xf numFmtId="0" fontId="24" fillId="0" borderId="11" xfId="2" applyFont="1" applyBorder="1" applyAlignment="1">
      <alignment vertical="center" wrapText="1"/>
    </xf>
    <xf numFmtId="0" fontId="11" fillId="4" borderId="3" xfId="3" applyFont="1" applyFill="1" applyBorder="1" applyAlignment="1">
      <alignment horizontal="center"/>
    </xf>
    <xf numFmtId="0" fontId="11" fillId="4" borderId="4" xfId="3" applyFont="1" applyFill="1" applyBorder="1" applyAlignment="1">
      <alignment horizontal="center"/>
    </xf>
    <xf numFmtId="0" fontId="11" fillId="4" borderId="5" xfId="3" applyFont="1" applyFill="1" applyBorder="1" applyAlignment="1">
      <alignment horizontal="center"/>
    </xf>
    <xf numFmtId="0" fontId="13" fillId="0" borderId="2" xfId="3" applyFont="1" applyBorder="1" applyAlignment="1">
      <alignment horizontal="left" vertical="center" wrapText="1"/>
    </xf>
    <xf numFmtId="0" fontId="13" fillId="0" borderId="22" xfId="3" applyFont="1" applyBorder="1" applyAlignment="1">
      <alignment horizontal="left" vertical="center" wrapText="1"/>
    </xf>
    <xf numFmtId="0" fontId="16" fillId="0" borderId="0" xfId="3" applyFont="1"/>
    <xf numFmtId="0" fontId="7" fillId="5" borderId="4" xfId="3" applyFont="1" applyFill="1" applyBorder="1" applyAlignment="1">
      <alignment horizontal="center" vertical="top" wrapText="1"/>
    </xf>
    <xf numFmtId="0" fontId="7" fillId="5" borderId="5" xfId="3" applyFont="1" applyFill="1" applyBorder="1" applyAlignment="1">
      <alignment horizontal="center" vertical="top" wrapText="1"/>
    </xf>
    <xf numFmtId="0" fontId="7" fillId="0" borderId="0" xfId="3" applyFont="1"/>
    <xf numFmtId="0" fontId="13" fillId="0" borderId="7" xfId="3" applyFont="1" applyBorder="1" applyAlignment="1">
      <alignment horizontal="left" vertical="center" wrapText="1"/>
    </xf>
    <xf numFmtId="0" fontId="13" fillId="0" borderId="8" xfId="3" applyFont="1" applyBorder="1" applyAlignment="1">
      <alignment horizontal="left" vertical="center" wrapText="1"/>
    </xf>
    <xf numFmtId="0" fontId="4" fillId="0" borderId="2" xfId="2" applyFont="1" applyBorder="1" applyAlignment="1">
      <alignment horizontal="left" vertical="center" wrapText="1"/>
    </xf>
    <xf numFmtId="0" fontId="4" fillId="0" borderId="22" xfId="2" applyFont="1" applyBorder="1" applyAlignment="1">
      <alignment horizontal="left" vertical="center" wrapText="1"/>
    </xf>
    <xf numFmtId="164" fontId="4" fillId="0" borderId="10" xfId="2" applyNumberFormat="1" applyFont="1" applyBorder="1" applyAlignment="1">
      <alignment horizontal="right" vertical="center"/>
    </xf>
    <xf numFmtId="164" fontId="4" fillId="0" borderId="11" xfId="2" applyNumberFormat="1" applyFont="1" applyBorder="1" applyAlignment="1">
      <alignment horizontal="right" vertical="center"/>
    </xf>
    <xf numFmtId="164" fontId="19" fillId="0" borderId="2" xfId="2" applyNumberFormat="1" applyFont="1" applyBorder="1" applyAlignment="1">
      <alignment horizontal="center" vertical="center"/>
    </xf>
    <xf numFmtId="164" fontId="19" fillId="0" borderId="22" xfId="2" applyNumberFormat="1" applyFont="1" applyBorder="1" applyAlignment="1">
      <alignment horizontal="center" vertical="center"/>
    </xf>
    <xf numFmtId="0" fontId="6" fillId="5" borderId="2" xfId="3" applyFont="1" applyFill="1" applyBorder="1" applyAlignment="1">
      <alignment horizontal="left" vertical="center"/>
    </xf>
    <xf numFmtId="0" fontId="6" fillId="5" borderId="22" xfId="3" applyFont="1" applyFill="1" applyBorder="1" applyAlignment="1">
      <alignment horizontal="left" vertical="center"/>
    </xf>
    <xf numFmtId="164" fontId="4" fillId="0" borderId="2" xfId="2" applyNumberFormat="1" applyFont="1" applyBorder="1" applyAlignment="1">
      <alignment horizontal="center" vertical="center"/>
    </xf>
    <xf numFmtId="164" fontId="4" fillId="0" borderId="22" xfId="2" applyNumberFormat="1" applyFont="1" applyBorder="1" applyAlignment="1">
      <alignment horizontal="center" vertical="center"/>
    </xf>
    <xf numFmtId="0" fontId="11" fillId="4" borderId="15" xfId="3" applyFont="1" applyFill="1" applyBorder="1" applyAlignment="1">
      <alignment horizontal="center"/>
    </xf>
    <xf numFmtId="0" fontId="11" fillId="4" borderId="16" xfId="3" applyFont="1" applyFill="1" applyBorder="1" applyAlignment="1">
      <alignment horizontal="center"/>
    </xf>
    <xf numFmtId="0" fontId="11" fillId="4" borderId="17" xfId="3" applyFont="1" applyFill="1" applyBorder="1" applyAlignment="1">
      <alignment horizontal="center"/>
    </xf>
    <xf numFmtId="0" fontId="12" fillId="5" borderId="23" xfId="3" applyFont="1" applyFill="1" applyBorder="1" applyAlignment="1">
      <alignment horizontal="center"/>
    </xf>
    <xf numFmtId="0" fontId="12" fillId="5" borderId="16" xfId="3" applyFont="1" applyFill="1" applyBorder="1" applyAlignment="1">
      <alignment horizontal="center"/>
    </xf>
    <xf numFmtId="0" fontId="12" fillId="5" borderId="17" xfId="3" applyFont="1" applyFill="1" applyBorder="1" applyAlignment="1">
      <alignment horizontal="center"/>
    </xf>
    <xf numFmtId="0" fontId="6" fillId="5" borderId="23" xfId="3" applyFont="1" applyFill="1" applyBorder="1" applyAlignment="1">
      <alignment horizontal="left"/>
    </xf>
    <xf numFmtId="0" fontId="6" fillId="5" borderId="16" xfId="3" applyFont="1" applyFill="1" applyBorder="1" applyAlignment="1">
      <alignment horizontal="left"/>
    </xf>
    <xf numFmtId="0" fontId="6" fillId="5" borderId="17" xfId="3" applyFont="1" applyFill="1" applyBorder="1" applyAlignment="1">
      <alignment horizontal="left"/>
    </xf>
    <xf numFmtId="0" fontId="6" fillId="5" borderId="26" xfId="3" applyFont="1" applyFill="1" applyBorder="1" applyAlignment="1">
      <alignment horizontal="left" vertical="center"/>
    </xf>
    <xf numFmtId="164" fontId="13" fillId="0" borderId="2" xfId="2" applyNumberFormat="1" applyFont="1" applyBorder="1" applyAlignment="1">
      <alignment horizontal="center" vertical="center"/>
    </xf>
    <xf numFmtId="164" fontId="13" fillId="0" borderId="22" xfId="2" applyNumberFormat="1" applyFont="1" applyBorder="1" applyAlignment="1">
      <alignment horizontal="center" vertical="center"/>
    </xf>
  </cellXfs>
  <cellStyles count="7">
    <cellStyle name="Hyperlink" xfId="4" xr:uid="{A2211F15-E18C-4173-82E8-71AEA73CBBEA}"/>
    <cellStyle name="Hyperlink 2" xfId="1" xr:uid="{DF38DF2F-A61B-42E1-B863-BA9598EBF69D}"/>
    <cellStyle name="Hipersaitas" xfId="6" builtinId="8"/>
    <cellStyle name="Įprastas" xfId="0" builtinId="0"/>
    <cellStyle name="Įprastas 4" xfId="2" xr:uid="{DE28441D-80A1-4AAE-BCB6-FE66197C2DE2}"/>
    <cellStyle name="Normal 2" xfId="3" xr:uid="{E0A12935-0BBA-493D-B8B0-D4B893201F40}"/>
    <cellStyle name="Procentai 2" xfId="5" xr:uid="{3DE9935A-D2DE-47DA-997B-E8FD6CC54D0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lt-L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lt-LT"/>
              <a:t>ŠESD pokytis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lt-LT"/>
        </a:p>
      </c:txPr>
    </c:title>
    <c:autoTitleDeleted val="0"/>
    <c:plotArea>
      <c:layout/>
      <c:lineChart>
        <c:grouping val="standard"/>
        <c:varyColors val="0"/>
        <c:ser>
          <c:idx val="0"/>
          <c:order val="0"/>
          <c:spPr>
            <a:ln w="28575" cap="rnd">
              <a:solidFill>
                <a:schemeClr val="accent1"/>
              </a:solidFill>
              <a:round/>
            </a:ln>
            <a:effectLst/>
          </c:spPr>
          <c:marker>
            <c:symbol val="none"/>
          </c:marker>
          <c:cat>
            <c:numRef>
              <c:f>'A13'!$H$10:$M$10</c:f>
              <c:numCache>
                <c:formatCode>General</c:formatCode>
                <c:ptCount val="6"/>
                <c:pt idx="0">
                  <c:v>2025</c:v>
                </c:pt>
                <c:pt idx="1">
                  <c:v>2026</c:v>
                </c:pt>
                <c:pt idx="2">
                  <c:v>2027</c:v>
                </c:pt>
                <c:pt idx="3">
                  <c:v>2028</c:v>
                </c:pt>
                <c:pt idx="4">
                  <c:v>2029</c:v>
                </c:pt>
                <c:pt idx="5">
                  <c:v>2030</c:v>
                </c:pt>
              </c:numCache>
            </c:numRef>
          </c:cat>
          <c:val>
            <c:numRef>
              <c:f>'A13'!$H$12:$M$12</c:f>
              <c:numCache>
                <c:formatCode>0.00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A3CA-4504-A6A7-B529F9354C77}"/>
            </c:ext>
          </c:extLst>
        </c:ser>
        <c:dLbls>
          <c:showLegendKey val="0"/>
          <c:showVal val="0"/>
          <c:showCatName val="0"/>
          <c:showSerName val="0"/>
          <c:showPercent val="0"/>
          <c:showBubbleSize val="0"/>
        </c:dLbls>
        <c:smooth val="0"/>
        <c:axId val="411823936"/>
        <c:axId val="411798976"/>
      </c:lineChart>
      <c:catAx>
        <c:axId val="411823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t-LT"/>
          </a:p>
        </c:txPr>
        <c:crossAx val="411798976"/>
        <c:crosses val="autoZero"/>
        <c:auto val="1"/>
        <c:lblAlgn val="ctr"/>
        <c:lblOffset val="100"/>
        <c:noMultiLvlLbl val="0"/>
      </c:catAx>
      <c:valAx>
        <c:axId val="411798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lt-LT"/>
                  <a:t>t CO</a:t>
                </a:r>
                <a:r>
                  <a:rPr lang="lt-LT" baseline="-25000"/>
                  <a:t>2</a:t>
                </a:r>
                <a:r>
                  <a:rPr lang="lt-LT" baseline="0"/>
                  <a:t> ekv.</a:t>
                </a:r>
                <a:endParaRPr lang="lt-LT"/>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lt-LT"/>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lt-LT"/>
          </a:p>
        </c:txPr>
        <c:crossAx val="41182393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lt-L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233591</xdr:colOff>
      <xdr:row>24</xdr:row>
      <xdr:rowOff>69621</xdr:rowOff>
    </xdr:from>
    <xdr:to>
      <xdr:col>7</xdr:col>
      <xdr:colOff>830037</xdr:colOff>
      <xdr:row>28</xdr:row>
      <xdr:rowOff>342447</xdr:rowOff>
    </xdr:to>
    <xdr:graphicFrame macro="">
      <xdr:nvGraphicFramePr>
        <xdr:cNvPr id="2" name="Diagrama 1">
          <a:extLst>
            <a:ext uri="{FF2B5EF4-FFF2-40B4-BE49-F238E27FC236}">
              <a16:creationId xmlns:a16="http://schemas.microsoft.com/office/drawing/2014/main" id="{060646FB-FE6F-0486-B1AB-19B4C370B3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lraplinkosministerija.sharepoint.com/sites/Pamatuotaaplinkosauga/Bendrai%20naudojami%20dokumentai/Skai&#269;iuokl&#279;s/AAA/Transportas/Duomenys%20ir%20skai&#269;iavimai/Skai&#269;iavimai/Transporto%20sektoriaus%20PP%20efekt&#371;%20skai&#269;iuokl&#279;s.xlsx" TargetMode="External"/><Relationship Id="rId1" Type="http://schemas.openxmlformats.org/officeDocument/2006/relationships/externalLinkPath" Target="https://lraplinkosministerija.sharepoint.com/sites/Pamatuotaaplinkosauga/Bendrai%20naudojami%20dokumentai/Skai&#269;iuokl&#279;s/AAA/Transportas/Duomenys%20ir%20skai&#269;iavimai/Skai&#269;iavimai/Transporto%20sektoriaus%20PP%20efekt&#371;%20skai&#269;iuokl&#279;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ZM9KwOHyHEuwHfQqCaaG1K-jiwdKnCVOo4oYcaY_vByTgA7tOUuKQoerdv2IrZqJ" itemId="01ADJZX3ET2YGBG4YHPBH2GFHAWOSJJVCT">
      <xxl21:absoluteUrl r:id="rId2"/>
    </xxl21:alternateUrls>
    <sheetNames>
      <sheetName val="Statistika ir koeficientai"/>
      <sheetName val="Turinys"/>
      <sheetName val="Šablono pildymas"/>
      <sheetName val="Šablonas"/>
      <sheetName val="Emisija per 1 TP"/>
      <sheetName val="Emisijos NEKSP ataskaitai"/>
      <sheetName val="Kvotos"/>
      <sheetName val="Ref WOM"/>
      <sheetName val="Ref"/>
      <sheetName val="WOM scenarijus"/>
      <sheetName val="Scenarijai"/>
      <sheetName val="SANTRAUKA"/>
      <sheetName val="Energijos sutaupymai"/>
      <sheetName val="AEI6-E"/>
      <sheetName val="AEI8-E"/>
      <sheetName val="AEI10-E"/>
      <sheetName val="AEI6-P"/>
      <sheetName val="AEI8-P"/>
      <sheetName val="AEI36-P"/>
      <sheetName val="T1-E, T13-E"/>
      <sheetName val="T2-E (keleiv.)"/>
      <sheetName val="T2 (krov.)"/>
      <sheetName val="T2-E (infra)"/>
      <sheetName val="T3-E"/>
      <sheetName val="T3"/>
      <sheetName val="T4"/>
      <sheetName val="T5-E"/>
      <sheetName val="T6-E"/>
      <sheetName val="T7-E"/>
      <sheetName val="T8-E"/>
      <sheetName val="T9-E"/>
      <sheetName val="T30-E"/>
      <sheetName val="T10-E"/>
      <sheetName val="T11-E"/>
      <sheetName val="T12-E"/>
      <sheetName val="T14-E"/>
      <sheetName val="T15-E"/>
      <sheetName val="T16-E"/>
      <sheetName val="T23-E"/>
      <sheetName val="T26-E (elektrif.)"/>
      <sheetName val="T27-E (CO2 dedamoji)"/>
      <sheetName val="T28-E (ATL2)"/>
      <sheetName val="EE1 (ESAM)"/>
      <sheetName val="T1-P"/>
      <sheetName val="T1-P laikinas"/>
      <sheetName val="T2-P (keleiv.)"/>
      <sheetName val="T2-P (infra)"/>
      <sheetName val="T2-P (sprendimai)"/>
      <sheetName val="T3-PP"/>
      <sheetName val="T16(oras)"/>
      <sheetName val="T20-P"/>
      <sheetName val="T22-P"/>
      <sheetName val="T24-P"/>
      <sheetName val="T25-P"/>
      <sheetName val="T26-P (degalai)"/>
      <sheetName val="T26-P (energija)"/>
      <sheetName val="T22-PP"/>
      <sheetName val="T2-PP"/>
      <sheetName val="T27"/>
      <sheetName val="T32-P"/>
      <sheetName val="oro_tarsa_laikina lent"/>
      <sheetName val="T20-PP Metinis taršos mokestis"/>
      <sheetName val="Mažos-PP (K.Š)"/>
      <sheetName val="Mažos-PP (D.Z.)"/>
      <sheetName val="Mažos-PP (R.P)"/>
      <sheetName val="T1-PP"/>
      <sheetName val="T4-P"/>
      <sheetName val="T5-P"/>
      <sheetName val="T7-P"/>
      <sheetName val="T8-P"/>
      <sheetName val="T9-EE"/>
      <sheetName val="T13-P"/>
      <sheetName val="T14-P"/>
      <sheetName val="T15-P"/>
      <sheetName val="T26-P (pirminė)"/>
      <sheetName val="T28-P"/>
      <sheetName val="T33-P"/>
      <sheetName val="T35-P (pirminė)"/>
      <sheetName val="T35-P"/>
      <sheetName val="T36-P "/>
      <sheetName val="T51-P"/>
      <sheetName val="T20 (T52 -P)"/>
      <sheetName val="T53 - P"/>
      <sheetName val="T63-P"/>
      <sheetName val="T64-P"/>
      <sheetName val="T65-P"/>
      <sheetName val="T67-P"/>
      <sheetName val="T73-P"/>
      <sheetName val="CO2 dedamoji-old"/>
      <sheetName val="T28-P (ATL2) old"/>
      <sheetName val="ATL-II (2 versija)"/>
      <sheetName val="T29-P"/>
      <sheetName val="T5"/>
      <sheetName val="T20-PP"/>
      <sheetName val="T26-P (elektrif.)"/>
      <sheetName val="T3-P"/>
      <sheetName val="T23-P"/>
      <sheetName val="T27-P (CO2 dedamoji)"/>
      <sheetName val="T28-P (ATL2)"/>
      <sheetName val="AEI14-E"/>
      <sheetName val="AEI10-P"/>
      <sheetName val="AEI14-P"/>
      <sheetName val="T13-PP"/>
      <sheetName val="T32-P  "/>
      <sheetName val="ATL2"/>
      <sheetName val="CO2 dedamoji"/>
      <sheetName val="T2-P (krov.)"/>
      <sheetName val="T2-E (gelež.)"/>
      <sheetName val="T9-P, T59.6"/>
      <sheetName val="T21-E"/>
      <sheetName val="T24, T25, T26-E"/>
      <sheetName val="T27-E"/>
      <sheetName val="T37, T38, T39-P"/>
      <sheetName val="T55-P"/>
      <sheetName val="T56(buvusi T12)"/>
      <sheetName val="T60 (buvusi T31)"/>
      <sheetName val="T61"/>
      <sheetName val="T1-E"/>
      <sheetName val="T3-P "/>
      <sheetName val="T6-P"/>
      <sheetName val="T11-PP"/>
      <sheetName val="T13-PP naujos apimtys"/>
      <sheetName val="T19-P"/>
      <sheetName val="T2-P"/>
      <sheetName val="T26-P  "/>
      <sheetName val="T34-P"/>
      <sheetName val="T55-PP"/>
      <sheetName val="T68-P"/>
      <sheetName val="T74-P"/>
      <sheetName val="T75"/>
      <sheetName val="T76-P"/>
      <sheetName val="T81-P"/>
      <sheetName val="AEI15-E"/>
      <sheetName val="T24-P old"/>
    </sheetNames>
    <sheetDataSet>
      <sheetData sheetId="0">
        <row r="6">
          <cell r="EO6" t="str">
            <v>CH4</v>
          </cell>
        </row>
        <row r="7">
          <cell r="DX7">
            <v>5.0599999999999999E-2</v>
          </cell>
          <cell r="DY7">
            <v>6.25E-2</v>
          </cell>
          <cell r="DZ7">
            <v>5.9400000000000001E-2</v>
          </cell>
          <cell r="EB7">
            <v>7.8E-2</v>
          </cell>
          <cell r="EC7">
            <v>8.5999999999999993E-2</v>
          </cell>
          <cell r="ED7">
            <v>9.8000000000000004E-2</v>
          </cell>
          <cell r="EE7">
            <v>0.113</v>
          </cell>
          <cell r="EF7">
            <v>0.129</v>
          </cell>
          <cell r="EG7">
            <v>0.14699999999999999</v>
          </cell>
          <cell r="EH7">
            <v>0.16800000000000001</v>
          </cell>
        </row>
        <row r="44">
          <cell r="AF44">
            <v>72.8</v>
          </cell>
        </row>
      </sheetData>
      <sheetData sheetId="1"/>
      <sheetData sheetId="2"/>
      <sheetData sheetId="3"/>
      <sheetData sheetId="4"/>
      <sheetData sheetId="5"/>
      <sheetData sheetId="6"/>
      <sheetData sheetId="7"/>
      <sheetData sheetId="8"/>
      <sheetData sheetId="9"/>
      <sheetData sheetId="10">
        <row r="65">
          <cell r="H65">
            <v>3660.70642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AppData/Local/Microsoft/Windows/INetCache/Transportas/Duomenys%20ir%20skai&#269;iavimai/Skai&#269;iavimai/Transporto%20sektoriaus%20PP%20efekt&#371;%20skai&#269;iuokl&#279;s.xlsx" TargetMode="External"/><Relationship Id="rId7" Type="http://schemas.openxmlformats.org/officeDocument/2006/relationships/drawing" Target="../drawings/drawing1.xml"/><Relationship Id="rId2" Type="http://schemas.openxmlformats.org/officeDocument/2006/relationships/hyperlink" Target="https://www.google.com/url?sa=t&amp;rct=j&amp;q=&amp;esrc=s&amp;source=web&amp;cd=&amp;cad=rja&amp;uact=8&amp;ved=2ahUKEwj0u5e8rt_4AhXH-yoKHaHWAVsQFnoECAkQAQ&amp;url=https%3A%2F%2Fzum.lrv.lt%2Fuploads%2Fzum%2Fdocuments%2Ffiles%2FLT_versija%2FVeiklos_sritys%2FMokslas_mokymas_ir_konsultavimas%2FMoksliniu_tyrimu_ir_taikomosios_veiklos_darbu_galutines_ataskaitos%2FSUma%25C5%25A1in%25C5%25B3kompl_2012.pdf&amp;usg=AOvVaw0fNIi8__kxNauYrcattzFx" TargetMode="External"/><Relationship Id="rId1" Type="http://schemas.openxmlformats.org/officeDocument/2006/relationships/hyperlink" Target="https://www.google.com/url?sa=t&amp;rct=j&amp;q=&amp;esrc=s&amp;source=web&amp;cd=&amp;cad=rja&amp;uact=8&amp;ved=2ahUKEwj0u5e8rt_4AhXH-yoKHaHWAVsQFnoECAkQAQ&amp;url=https%3A%2F%2Fzum.lrv.lt%2Fuploads%2Fzum%2Fdocuments%2Ffiles%2FLT_versija%2FVeiklos_sritys%2FMokslas_mokymas_ir_konsultavimas%2FMoksliniu_tyrimu_ir_taikomosios_veiklos_darbu_galutines_ataskaitos%2FSUma%25C5%25A1in%25C5%25B3kompl_2012.pdf&amp;usg=AOvVaw0fNIi8__kxNauYrcattzFx" TargetMode="External"/><Relationship Id="rId6" Type="http://schemas.openxmlformats.org/officeDocument/2006/relationships/printerSettings" Target="../printerSettings/printerSettings1.bin"/><Relationship Id="rId5" Type="http://schemas.openxmlformats.org/officeDocument/2006/relationships/hyperlink" Target="https://www.e-tar.lt/portal/lt/legalAct/dbeb20f0be2111eb8c24980b2b0e0fef" TargetMode="External"/><Relationship Id="rId4" Type="http://schemas.openxmlformats.org/officeDocument/2006/relationships/hyperlink" Target="https://aaa.lrv.lt/lt/veiklos-sritys/siltnamio-efekta-sukeliancios-dujos-1/es-atl-prekybos-sistema/lietuvoje-taikomos-kuro-grynosios-silumines-vertes-ir-ismetamu-tersalu-faktori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3B9A8-F827-4662-BEC2-7658A0A517EE}">
  <sheetPr>
    <tabColor rgb="FF92D050"/>
    <pageSetUpPr fitToPage="1"/>
  </sheetPr>
  <dimension ref="A1:AI158"/>
  <sheetViews>
    <sheetView tabSelected="1" zoomScale="85" zoomScaleNormal="85" workbookViewId="0">
      <selection activeCell="H42" sqref="H42"/>
    </sheetView>
  </sheetViews>
  <sheetFormatPr defaultColWidth="8.5546875" defaultRowHeight="13.8" outlineLevelRow="1" x14ac:dyDescent="0.25"/>
  <cols>
    <col min="1" max="1" width="8.5546875" style="2" customWidth="1"/>
    <col min="2" max="2" width="37" style="2" customWidth="1"/>
    <col min="3" max="3" width="11.109375" style="2" customWidth="1"/>
    <col min="4" max="4" width="15.109375" style="2" customWidth="1"/>
    <col min="5" max="5" width="10.88671875" style="2" customWidth="1"/>
    <col min="6" max="6" width="14.44140625" style="2" customWidth="1"/>
    <col min="7" max="7" width="10.88671875" style="2" customWidth="1"/>
    <col min="8" max="13" width="12.88671875" style="2" customWidth="1"/>
    <col min="14" max="14" width="19" style="2" customWidth="1"/>
    <col min="15" max="17" width="14.44140625" style="2" customWidth="1"/>
    <col min="18" max="18" width="13.5546875" style="2" customWidth="1"/>
    <col min="19" max="19" width="32.33203125" style="2" hidden="1" customWidth="1"/>
    <col min="20" max="20" width="16.88671875" style="2" hidden="1" customWidth="1"/>
    <col min="21" max="21" width="13.5546875" style="2" hidden="1" customWidth="1"/>
    <col min="22" max="22" width="13.5546875" style="2" bestFit="1" customWidth="1"/>
    <col min="23" max="23" width="12.44140625" style="2" bestFit="1" customWidth="1"/>
    <col min="24" max="25" width="11.44140625" style="2" bestFit="1" customWidth="1"/>
    <col min="26" max="16384" width="8.5546875" style="2"/>
  </cols>
  <sheetData>
    <row r="1" spans="1:21" ht="15" thickBot="1" x14ac:dyDescent="0.3">
      <c r="A1" s="1"/>
    </row>
    <row r="2" spans="1:21" s="3" customFormat="1" ht="15.6" x14ac:dyDescent="0.3">
      <c r="B2" s="4" t="s">
        <v>0</v>
      </c>
      <c r="C2" s="170" t="s">
        <v>65</v>
      </c>
      <c r="D2" s="170"/>
      <c r="E2" s="170"/>
      <c r="F2" s="170"/>
      <c r="G2" s="170"/>
      <c r="H2" s="170"/>
      <c r="I2" s="170"/>
      <c r="J2" s="170"/>
      <c r="K2" s="170"/>
      <c r="L2" s="170"/>
      <c r="M2" s="170"/>
      <c r="N2" s="170"/>
      <c r="O2" s="170"/>
      <c r="P2" s="170"/>
      <c r="Q2" s="170"/>
    </row>
    <row r="3" spans="1:21" s="3" customFormat="1" ht="15.6" x14ac:dyDescent="0.3">
      <c r="B3" s="4" t="s">
        <v>1</v>
      </c>
      <c r="C3" s="171" t="s">
        <v>66</v>
      </c>
      <c r="D3" s="171"/>
      <c r="E3" s="171"/>
      <c r="F3" s="171"/>
      <c r="G3" s="171"/>
      <c r="H3" s="171"/>
      <c r="I3" s="171"/>
      <c r="J3" s="171"/>
      <c r="K3" s="171"/>
      <c r="L3" s="171"/>
      <c r="M3" s="171"/>
      <c r="N3" s="171"/>
      <c r="O3" s="171"/>
      <c r="P3" s="171"/>
      <c r="Q3" s="171"/>
    </row>
    <row r="4" spans="1:21" s="3" customFormat="1" ht="59.55" customHeight="1" x14ac:dyDescent="0.3">
      <c r="B4" s="4" t="s">
        <v>2</v>
      </c>
      <c r="C4" s="170" t="s">
        <v>132</v>
      </c>
      <c r="D4" s="170"/>
      <c r="E4" s="170"/>
      <c r="F4" s="170"/>
      <c r="G4" s="170"/>
      <c r="H4" s="170"/>
      <c r="I4" s="170"/>
      <c r="J4" s="170"/>
      <c r="K4" s="170"/>
      <c r="L4" s="170"/>
      <c r="M4" s="170"/>
      <c r="N4" s="170"/>
      <c r="O4" s="170"/>
      <c r="P4" s="170"/>
      <c r="Q4" s="170"/>
    </row>
    <row r="5" spans="1:21" s="5" customFormat="1" x14ac:dyDescent="0.25"/>
    <row r="6" spans="1:21" s="5" customFormat="1" x14ac:dyDescent="0.25">
      <c r="B6" s="172" t="s">
        <v>3</v>
      </c>
      <c r="C6" s="172"/>
      <c r="D6" s="172"/>
      <c r="E6" s="172"/>
      <c r="F6" s="172"/>
      <c r="G6" s="172"/>
      <c r="H6" s="172"/>
      <c r="I6" s="172"/>
      <c r="J6" s="172"/>
      <c r="K6" s="172"/>
      <c r="L6" s="172"/>
      <c r="M6" s="172"/>
      <c r="N6" s="172"/>
      <c r="O6" s="172"/>
      <c r="P6" s="172"/>
      <c r="Q6" s="172"/>
    </row>
    <row r="7" spans="1:21" s="5" customFormat="1" x14ac:dyDescent="0.25">
      <c r="B7" s="172"/>
      <c r="C7" s="172"/>
      <c r="D7" s="172"/>
      <c r="E7" s="172"/>
      <c r="F7" s="172"/>
      <c r="G7" s="172"/>
      <c r="H7" s="172"/>
      <c r="I7" s="172"/>
      <c r="J7" s="172"/>
      <c r="K7" s="172"/>
      <c r="L7" s="172"/>
      <c r="M7" s="172"/>
      <c r="N7" s="172"/>
      <c r="O7" s="172"/>
      <c r="P7" s="172"/>
      <c r="Q7" s="172"/>
    </row>
    <row r="8" spans="1:21" s="5" customFormat="1" ht="14.4" thickBot="1" x14ac:dyDescent="0.3"/>
    <row r="9" spans="1:21" s="6" customFormat="1" ht="18.600000000000001" thickBot="1" x14ac:dyDescent="0.4">
      <c r="B9" s="173" t="s">
        <v>4</v>
      </c>
      <c r="C9" s="174"/>
      <c r="D9" s="174"/>
      <c r="E9" s="174"/>
      <c r="F9" s="174"/>
      <c r="G9" s="174"/>
      <c r="H9" s="174"/>
      <c r="I9" s="174"/>
      <c r="J9" s="174"/>
      <c r="K9" s="174"/>
      <c r="L9" s="174"/>
      <c r="M9" s="174"/>
      <c r="N9" s="174"/>
      <c r="O9" s="174"/>
      <c r="P9" s="174"/>
      <c r="Q9" s="175"/>
    </row>
    <row r="10" spans="1:21" s="3" customFormat="1" ht="48" customHeight="1" thickBot="1" x14ac:dyDescent="0.35">
      <c r="B10" s="7" t="s">
        <v>5</v>
      </c>
      <c r="C10" s="8" t="s">
        <v>6</v>
      </c>
      <c r="D10" s="8">
        <v>2021</v>
      </c>
      <c r="E10" s="8">
        <v>2022</v>
      </c>
      <c r="F10" s="8">
        <v>2023</v>
      </c>
      <c r="G10" s="8">
        <v>2024</v>
      </c>
      <c r="H10" s="8">
        <v>2025</v>
      </c>
      <c r="I10" s="8">
        <v>2026</v>
      </c>
      <c r="J10" s="8">
        <v>2027</v>
      </c>
      <c r="K10" s="8">
        <v>2028</v>
      </c>
      <c r="L10" s="8">
        <v>2029</v>
      </c>
      <c r="M10" s="8">
        <v>2030</v>
      </c>
      <c r="N10" s="67" t="s">
        <v>75</v>
      </c>
      <c r="O10" s="156" t="s">
        <v>7</v>
      </c>
      <c r="P10" s="156"/>
      <c r="Q10" s="157"/>
    </row>
    <row r="11" spans="1:21" s="5" customFormat="1" ht="14.4" thickBot="1" x14ac:dyDescent="0.3">
      <c r="B11" s="133" t="s">
        <v>8</v>
      </c>
      <c r="C11" s="134" t="s">
        <v>76</v>
      </c>
      <c r="D11" s="135">
        <f>D76</f>
        <v>0</v>
      </c>
      <c r="E11" s="135">
        <f t="shared" ref="E11:M11" si="0">E76</f>
        <v>0</v>
      </c>
      <c r="F11" s="135">
        <f t="shared" si="0"/>
        <v>0</v>
      </c>
      <c r="G11" s="135">
        <f t="shared" si="0"/>
        <v>0</v>
      </c>
      <c r="H11" s="135">
        <f t="shared" si="0"/>
        <v>0</v>
      </c>
      <c r="I11" s="135">
        <f t="shared" si="0"/>
        <v>0</v>
      </c>
      <c r="J11" s="135">
        <f t="shared" si="0"/>
        <v>0</v>
      </c>
      <c r="K11" s="135">
        <f t="shared" si="0"/>
        <v>0</v>
      </c>
      <c r="L11" s="135">
        <f t="shared" si="0"/>
        <v>0</v>
      </c>
      <c r="M11" s="135">
        <f t="shared" si="0"/>
        <v>0</v>
      </c>
      <c r="N11" s="135">
        <f>N76</f>
        <v>0</v>
      </c>
      <c r="O11" s="164">
        <f>SUM(D11:M11)</f>
        <v>0</v>
      </c>
      <c r="P11" s="164"/>
      <c r="Q11" s="165"/>
    </row>
    <row r="12" spans="1:21" s="5" customFormat="1" ht="21" customHeight="1" thickBot="1" x14ac:dyDescent="0.3">
      <c r="B12" s="136" t="s">
        <v>77</v>
      </c>
      <c r="C12" s="131" t="s">
        <v>76</v>
      </c>
      <c r="D12" s="132">
        <f t="shared" ref="D12:M12" si="1">D78</f>
        <v>0</v>
      </c>
      <c r="E12" s="132">
        <f t="shared" si="1"/>
        <v>0</v>
      </c>
      <c r="F12" s="132">
        <f t="shared" si="1"/>
        <v>0</v>
      </c>
      <c r="G12" s="132">
        <f t="shared" si="1"/>
        <v>0</v>
      </c>
      <c r="H12" s="132">
        <f t="shared" si="1"/>
        <v>0</v>
      </c>
      <c r="I12" s="132">
        <f t="shared" si="1"/>
        <v>0</v>
      </c>
      <c r="J12" s="132">
        <f t="shared" si="1"/>
        <v>0</v>
      </c>
      <c r="K12" s="132">
        <f t="shared" si="1"/>
        <v>0</v>
      </c>
      <c r="L12" s="132">
        <f t="shared" si="1"/>
        <v>0</v>
      </c>
      <c r="M12" s="132">
        <f t="shared" si="1"/>
        <v>0</v>
      </c>
      <c r="N12" s="132"/>
      <c r="O12" s="166">
        <f>SUM(D12:M12)</f>
        <v>0</v>
      </c>
      <c r="P12" s="166"/>
      <c r="Q12" s="167"/>
      <c r="S12" s="9" t="s">
        <v>9</v>
      </c>
      <c r="T12" s="143">
        <f>O12*1000/D20*1000*1000</f>
        <v>0</v>
      </c>
      <c r="U12" s="10" t="s">
        <v>10</v>
      </c>
    </row>
    <row r="13" spans="1:21" s="5" customFormat="1" ht="33" hidden="1" customHeight="1" thickBot="1" x14ac:dyDescent="0.3">
      <c r="B13" s="137" t="s">
        <v>102</v>
      </c>
      <c r="C13" s="138" t="s">
        <v>69</v>
      </c>
      <c r="D13" s="139">
        <f>D65</f>
        <v>0</v>
      </c>
      <c r="E13" s="139">
        <f t="shared" ref="E13:N13" si="2">E65</f>
        <v>0</v>
      </c>
      <c r="F13" s="139">
        <f t="shared" si="2"/>
        <v>0</v>
      </c>
      <c r="G13" s="139">
        <f t="shared" si="2"/>
        <v>0</v>
      </c>
      <c r="H13" s="139">
        <f t="shared" si="2"/>
        <v>0</v>
      </c>
      <c r="I13" s="139">
        <f t="shared" si="2"/>
        <v>0</v>
      </c>
      <c r="J13" s="139">
        <f t="shared" si="2"/>
        <v>0</v>
      </c>
      <c r="K13" s="139">
        <f t="shared" si="2"/>
        <v>0</v>
      </c>
      <c r="L13" s="139">
        <f t="shared" si="2"/>
        <v>0</v>
      </c>
      <c r="M13" s="139">
        <f t="shared" si="2"/>
        <v>0</v>
      </c>
      <c r="N13" s="139">
        <f t="shared" si="2"/>
        <v>0</v>
      </c>
      <c r="O13" s="168">
        <f>SUM(D13:M13)</f>
        <v>0</v>
      </c>
      <c r="P13" s="168"/>
      <c r="Q13" s="169"/>
      <c r="S13" s="9" t="s">
        <v>9</v>
      </c>
      <c r="T13" s="143">
        <f>O13*1000/D21*1000*1000</f>
        <v>0</v>
      </c>
      <c r="U13" s="10" t="s">
        <v>10</v>
      </c>
    </row>
    <row r="14" spans="1:21" s="5" customFormat="1" ht="16.2" thickBot="1" x14ac:dyDescent="0.3">
      <c r="B14" s="11"/>
      <c r="C14" s="12"/>
      <c r="D14" s="13"/>
      <c r="E14" s="13"/>
      <c r="F14" s="13"/>
      <c r="G14" s="13"/>
      <c r="H14" s="13"/>
      <c r="I14" s="13"/>
      <c r="J14" s="13"/>
      <c r="K14" s="13"/>
      <c r="L14" s="13"/>
      <c r="M14" s="13"/>
      <c r="N14" s="13"/>
      <c r="O14" s="14"/>
      <c r="P14" s="14"/>
      <c r="Q14" s="14"/>
      <c r="S14" s="15"/>
      <c r="T14" s="16"/>
    </row>
    <row r="15" spans="1:21" s="5" customFormat="1" hidden="1" x14ac:dyDescent="0.25">
      <c r="B15" s="176" t="s">
        <v>11</v>
      </c>
      <c r="C15" s="178" t="s">
        <v>100</v>
      </c>
      <c r="D15" s="178"/>
      <c r="E15" s="178"/>
      <c r="F15" s="178"/>
      <c r="G15" s="178"/>
      <c r="H15" s="178"/>
      <c r="I15" s="178"/>
      <c r="J15" s="178"/>
      <c r="K15" s="178"/>
      <c r="L15" s="178"/>
      <c r="M15" s="178"/>
      <c r="N15" s="178"/>
      <c r="O15" s="178"/>
      <c r="P15" s="178"/>
      <c r="Q15" s="179"/>
      <c r="S15" s="15"/>
      <c r="T15" s="16"/>
    </row>
    <row r="16" spans="1:21" s="5" customFormat="1" ht="14.4" hidden="1" thickBot="1" x14ac:dyDescent="0.3">
      <c r="B16" s="177"/>
      <c r="C16" s="180"/>
      <c r="D16" s="180"/>
      <c r="E16" s="180"/>
      <c r="F16" s="180"/>
      <c r="G16" s="180"/>
      <c r="H16" s="180"/>
      <c r="I16" s="180"/>
      <c r="J16" s="180"/>
      <c r="K16" s="180"/>
      <c r="L16" s="180"/>
      <c r="M16" s="180"/>
      <c r="N16" s="180"/>
      <c r="O16" s="180"/>
      <c r="P16" s="180"/>
      <c r="Q16" s="181"/>
      <c r="S16" s="15"/>
      <c r="T16" s="16"/>
    </row>
    <row r="17" spans="2:35" s="5" customFormat="1" ht="16.2" hidden="1" thickBot="1" x14ac:dyDescent="0.3">
      <c r="B17" s="11"/>
      <c r="C17" s="17"/>
      <c r="D17" s="17"/>
      <c r="E17" s="17"/>
      <c r="F17" s="17"/>
      <c r="G17" s="17"/>
      <c r="H17" s="17"/>
      <c r="I17" s="17"/>
      <c r="J17" s="17"/>
      <c r="K17" s="17"/>
      <c r="L17" s="17"/>
      <c r="M17" s="17"/>
      <c r="N17" s="17"/>
      <c r="O17" s="17"/>
      <c r="P17" s="17"/>
      <c r="Q17" s="17"/>
    </row>
    <row r="18" spans="2:35" s="18" customFormat="1" ht="18.600000000000001" hidden="1" outlineLevel="1" thickBot="1" x14ac:dyDescent="0.4">
      <c r="B18" s="184" t="s">
        <v>12</v>
      </c>
      <c r="C18" s="185"/>
      <c r="D18" s="186"/>
      <c r="F18" s="184" t="s">
        <v>13</v>
      </c>
      <c r="G18" s="185"/>
      <c r="H18" s="185"/>
      <c r="I18" s="185"/>
      <c r="J18" s="186"/>
      <c r="L18" s="184" t="s">
        <v>14</v>
      </c>
      <c r="M18" s="185"/>
      <c r="N18" s="185"/>
      <c r="O18" s="185"/>
      <c r="P18" s="185"/>
      <c r="Q18" s="186"/>
      <c r="R18" s="19"/>
      <c r="S18" s="19"/>
      <c r="T18" s="19"/>
      <c r="U18" s="19"/>
      <c r="V18" s="19"/>
      <c r="W18" s="19"/>
      <c r="X18" s="19"/>
      <c r="Y18" s="19"/>
      <c r="Z18" s="19"/>
      <c r="AA18" s="20"/>
      <c r="AB18" s="19"/>
      <c r="AC18" s="19"/>
      <c r="AD18" s="189"/>
      <c r="AE18" s="189"/>
      <c r="AF18" s="189"/>
      <c r="AG18" s="189"/>
      <c r="AH18" s="189"/>
      <c r="AI18" s="19"/>
    </row>
    <row r="19" spans="2:35" s="23" customFormat="1" ht="16.2" hidden="1" outlineLevel="1" thickBot="1" x14ac:dyDescent="0.35">
      <c r="B19" s="21" t="s">
        <v>15</v>
      </c>
      <c r="C19" s="8" t="s">
        <v>6</v>
      </c>
      <c r="D19" s="22" t="s">
        <v>16</v>
      </c>
      <c r="F19" s="109" t="s">
        <v>15</v>
      </c>
      <c r="G19" s="110" t="s">
        <v>6</v>
      </c>
      <c r="H19" s="110" t="s">
        <v>16</v>
      </c>
      <c r="I19" s="110" t="s">
        <v>17</v>
      </c>
      <c r="J19" s="111" t="s">
        <v>18</v>
      </c>
      <c r="L19" s="24" t="s">
        <v>19</v>
      </c>
      <c r="M19" s="190" t="s">
        <v>20</v>
      </c>
      <c r="N19" s="190"/>
      <c r="O19" s="190"/>
      <c r="P19" s="190"/>
      <c r="Q19" s="191"/>
      <c r="R19" s="25"/>
      <c r="S19" s="25"/>
      <c r="T19" s="25"/>
      <c r="U19" s="25"/>
      <c r="V19" s="25"/>
      <c r="W19" s="25"/>
      <c r="X19" s="25"/>
      <c r="Y19" s="25"/>
      <c r="Z19" s="25"/>
      <c r="AA19" s="25"/>
      <c r="AB19" s="25"/>
      <c r="AC19" s="25"/>
      <c r="AD19" s="192"/>
      <c r="AE19" s="192"/>
      <c r="AF19" s="192"/>
      <c r="AG19" s="192"/>
      <c r="AH19" s="192"/>
      <c r="AI19" s="25"/>
    </row>
    <row r="20" spans="2:35" ht="48" hidden="1" customHeight="1" outlineLevel="1" x14ac:dyDescent="0.25">
      <c r="B20" s="123" t="s">
        <v>21</v>
      </c>
      <c r="C20" s="124" t="s">
        <v>22</v>
      </c>
      <c r="D20" s="125">
        <v>7000000</v>
      </c>
      <c r="F20" s="112" t="s">
        <v>23</v>
      </c>
      <c r="G20" s="101" t="s">
        <v>24</v>
      </c>
      <c r="H20" s="102">
        <f>'[1]Statistika ir koeficientai'!$AF$44</f>
        <v>72.8</v>
      </c>
      <c r="I20" s="103" t="s">
        <v>25</v>
      </c>
      <c r="J20" s="113"/>
      <c r="L20" s="27" t="s">
        <v>26</v>
      </c>
      <c r="M20" s="193" t="s">
        <v>71</v>
      </c>
      <c r="N20" s="193"/>
      <c r="O20" s="193"/>
      <c r="P20" s="193"/>
      <c r="Q20" s="194"/>
      <c r="R20" s="28"/>
      <c r="S20" s="28"/>
      <c r="T20" s="28"/>
      <c r="U20" s="28"/>
      <c r="V20" s="28"/>
      <c r="W20" s="28"/>
      <c r="X20" s="28"/>
      <c r="Y20" s="28"/>
      <c r="Z20" s="28"/>
      <c r="AA20" s="28"/>
      <c r="AB20" s="28"/>
      <c r="AC20" s="28"/>
      <c r="AD20" s="28"/>
      <c r="AE20" s="28"/>
      <c r="AF20" s="28"/>
      <c r="AG20" s="28"/>
      <c r="AH20" s="28"/>
      <c r="AI20" s="28"/>
    </row>
    <row r="21" spans="2:35" ht="58.5" hidden="1" customHeight="1" outlineLevel="1" x14ac:dyDescent="0.25">
      <c r="B21" s="112" t="s">
        <v>70</v>
      </c>
      <c r="C21" s="101" t="s">
        <v>33</v>
      </c>
      <c r="D21" s="126">
        <v>422</v>
      </c>
      <c r="F21" s="114" t="s">
        <v>27</v>
      </c>
      <c r="G21" s="104" t="s">
        <v>28</v>
      </c>
      <c r="H21" s="105">
        <v>705</v>
      </c>
      <c r="I21" s="106" t="s">
        <v>29</v>
      </c>
      <c r="J21" s="115" t="s">
        <v>30</v>
      </c>
      <c r="L21" s="29" t="s">
        <v>31</v>
      </c>
      <c r="M21" s="195" t="s">
        <v>32</v>
      </c>
      <c r="N21" s="195"/>
      <c r="O21" s="195"/>
      <c r="P21" s="195"/>
      <c r="Q21" s="196"/>
      <c r="R21" s="28"/>
      <c r="S21" s="28"/>
      <c r="T21" s="28"/>
      <c r="U21" s="28"/>
      <c r="V21" s="28"/>
      <c r="W21" s="28"/>
      <c r="X21" s="28"/>
      <c r="Y21" s="28"/>
      <c r="Z21" s="28"/>
      <c r="AA21" s="28"/>
      <c r="AB21" s="28"/>
      <c r="AC21" s="28"/>
      <c r="AD21" s="28"/>
      <c r="AE21" s="28"/>
      <c r="AF21" s="28"/>
      <c r="AG21" s="28"/>
      <c r="AH21" s="28"/>
      <c r="AI21" s="28"/>
    </row>
    <row r="22" spans="2:35" ht="58.5" hidden="1" customHeight="1" outlineLevel="1" x14ac:dyDescent="0.25">
      <c r="B22" s="112" t="s">
        <v>67</v>
      </c>
      <c r="C22" s="101" t="s">
        <v>68</v>
      </c>
      <c r="D22" s="127">
        <v>10</v>
      </c>
      <c r="F22" s="112" t="s">
        <v>34</v>
      </c>
      <c r="G22" s="101" t="s">
        <v>35</v>
      </c>
      <c r="H22" s="107">
        <v>600</v>
      </c>
      <c r="I22" s="106" t="s">
        <v>29</v>
      </c>
      <c r="J22" s="116" t="s">
        <v>36</v>
      </c>
      <c r="K22" s="30" t="s">
        <v>37</v>
      </c>
      <c r="L22" s="29" t="s">
        <v>38</v>
      </c>
      <c r="M22" s="187" t="s">
        <v>72</v>
      </c>
      <c r="N22" s="187"/>
      <c r="O22" s="187"/>
      <c r="P22" s="187"/>
      <c r="Q22" s="188"/>
      <c r="R22" s="28"/>
      <c r="S22" s="28"/>
      <c r="T22" s="28"/>
      <c r="U22" s="28"/>
      <c r="V22" s="28"/>
      <c r="W22" s="28"/>
      <c r="X22" s="28"/>
      <c r="Y22" s="28"/>
      <c r="Z22" s="28"/>
      <c r="AA22" s="28"/>
      <c r="AB22" s="28"/>
      <c r="AC22" s="28"/>
      <c r="AD22" s="28"/>
      <c r="AE22" s="28"/>
      <c r="AF22" s="28"/>
      <c r="AG22" s="28"/>
      <c r="AH22" s="28"/>
      <c r="AI22" s="28"/>
    </row>
    <row r="23" spans="2:35" ht="40.049999999999997" hidden="1" customHeight="1" outlineLevel="1" x14ac:dyDescent="0.25">
      <c r="B23" s="129" t="s">
        <v>105</v>
      </c>
      <c r="C23" s="101" t="s">
        <v>92</v>
      </c>
      <c r="D23" s="113">
        <f>6000</f>
        <v>6000</v>
      </c>
      <c r="F23" s="114" t="s">
        <v>79</v>
      </c>
      <c r="G23" s="104" t="s">
        <v>78</v>
      </c>
      <c r="H23" s="102">
        <v>0.84</v>
      </c>
      <c r="I23" s="108" t="s">
        <v>83</v>
      </c>
      <c r="J23" s="117">
        <v>45660</v>
      </c>
      <c r="L23" s="29" t="s">
        <v>39</v>
      </c>
      <c r="M23" s="187" t="s">
        <v>40</v>
      </c>
      <c r="N23" s="187"/>
      <c r="O23" s="187"/>
      <c r="P23" s="187"/>
      <c r="Q23" s="188"/>
      <c r="R23" s="28"/>
      <c r="S23" s="28"/>
      <c r="T23" s="28"/>
      <c r="U23" s="28"/>
      <c r="V23" s="28"/>
      <c r="W23" s="28"/>
      <c r="X23" s="28"/>
      <c r="Y23" s="28"/>
      <c r="Z23" s="28"/>
      <c r="AA23" s="28"/>
      <c r="AB23" s="28"/>
      <c r="AC23" s="28"/>
      <c r="AD23" s="28"/>
      <c r="AE23" s="28"/>
      <c r="AF23" s="28"/>
      <c r="AG23" s="28"/>
      <c r="AH23" s="28"/>
      <c r="AI23" s="28"/>
    </row>
    <row r="24" spans="2:35" ht="28.5" hidden="1" customHeight="1" outlineLevel="1" thickBot="1" x14ac:dyDescent="0.3">
      <c r="B24" s="129" t="s">
        <v>106</v>
      </c>
      <c r="C24" s="101" t="s">
        <v>92</v>
      </c>
      <c r="D24" s="113">
        <f>7020</f>
        <v>7020</v>
      </c>
      <c r="F24" s="118" t="s">
        <v>80</v>
      </c>
      <c r="G24" s="119" t="s">
        <v>81</v>
      </c>
      <c r="H24" s="120">
        <v>42.91</v>
      </c>
      <c r="I24" s="121" t="s">
        <v>82</v>
      </c>
      <c r="J24" s="122">
        <v>45660</v>
      </c>
      <c r="L24" s="29" t="s">
        <v>41</v>
      </c>
      <c r="M24" s="187" t="s">
        <v>73</v>
      </c>
      <c r="N24" s="187"/>
      <c r="O24" s="187"/>
      <c r="P24" s="187"/>
      <c r="Q24" s="188"/>
      <c r="R24" s="28"/>
      <c r="S24" s="28"/>
      <c r="T24" s="28"/>
      <c r="U24" s="28"/>
      <c r="V24" s="28"/>
      <c r="W24" s="28"/>
      <c r="X24" s="28"/>
      <c r="Y24" s="28"/>
      <c r="Z24" s="28"/>
      <c r="AA24" s="28"/>
      <c r="AB24" s="28"/>
      <c r="AC24" s="28"/>
      <c r="AD24" s="28"/>
      <c r="AE24" s="28"/>
      <c r="AF24" s="28"/>
      <c r="AG24" s="28"/>
      <c r="AH24" s="28"/>
      <c r="AI24" s="28"/>
    </row>
    <row r="25" spans="2:35" ht="30" hidden="1" customHeight="1" outlineLevel="1" thickBot="1" x14ac:dyDescent="0.3">
      <c r="B25" s="129" t="s">
        <v>107</v>
      </c>
      <c r="C25" s="101" t="s">
        <v>92</v>
      </c>
      <c r="D25" s="113">
        <f>8250</f>
        <v>8250</v>
      </c>
      <c r="F25" s="32"/>
      <c r="G25" s="32"/>
      <c r="H25" s="32"/>
      <c r="I25" s="33"/>
      <c r="J25" s="32"/>
      <c r="L25" s="34" t="s">
        <v>42</v>
      </c>
      <c r="M25" s="182" t="s">
        <v>99</v>
      </c>
      <c r="N25" s="182"/>
      <c r="O25" s="182"/>
      <c r="P25" s="182"/>
      <c r="Q25" s="183"/>
      <c r="R25" s="28"/>
      <c r="S25" s="28"/>
      <c r="T25" s="28"/>
      <c r="U25" s="28"/>
      <c r="V25" s="28"/>
      <c r="W25" s="28"/>
      <c r="X25" s="35"/>
      <c r="Y25" s="28"/>
      <c r="Z25" s="28"/>
      <c r="AA25" s="28"/>
      <c r="AB25" s="28"/>
      <c r="AC25" s="28"/>
      <c r="AD25" s="28"/>
      <c r="AE25" s="28"/>
      <c r="AF25" s="28"/>
      <c r="AG25" s="28"/>
      <c r="AH25" s="28"/>
      <c r="AI25" s="28"/>
    </row>
    <row r="26" spans="2:35" ht="28.05" hidden="1" customHeight="1" outlineLevel="1" x14ac:dyDescent="0.25">
      <c r="B26" s="129" t="s">
        <v>108</v>
      </c>
      <c r="C26" s="101" t="s">
        <v>92</v>
      </c>
      <c r="D26" s="113">
        <f>9310</f>
        <v>9310</v>
      </c>
      <c r="F26" s="31"/>
      <c r="G26" s="32"/>
      <c r="H26" s="36"/>
      <c r="I26" s="140" t="s">
        <v>101</v>
      </c>
      <c r="J26" s="141"/>
      <c r="P26" s="28"/>
      <c r="Q26" s="28"/>
      <c r="R26" s="28"/>
      <c r="S26" s="28"/>
      <c r="T26" s="28"/>
      <c r="U26" s="28"/>
      <c r="V26" s="28"/>
      <c r="W26" s="28"/>
      <c r="X26" s="35"/>
      <c r="Y26" s="28"/>
      <c r="Z26" s="28"/>
      <c r="AA26" s="28"/>
      <c r="AB26" s="28"/>
      <c r="AC26" s="28"/>
      <c r="AD26" s="28"/>
      <c r="AE26" s="28"/>
      <c r="AF26" s="28"/>
      <c r="AG26" s="28"/>
      <c r="AH26" s="28"/>
      <c r="AI26" s="28"/>
    </row>
    <row r="27" spans="2:35" ht="28.05" hidden="1" customHeight="1" outlineLevel="1" x14ac:dyDescent="0.25">
      <c r="B27" s="129" t="s">
        <v>109</v>
      </c>
      <c r="C27" s="101" t="s">
        <v>92</v>
      </c>
      <c r="D27" s="113">
        <f>13600</f>
        <v>13600</v>
      </c>
      <c r="F27" s="31"/>
      <c r="G27" s="32"/>
      <c r="H27" s="36"/>
      <c r="I27" s="149"/>
      <c r="J27" s="32"/>
      <c r="P27" s="28"/>
      <c r="Q27" s="28"/>
      <c r="R27" s="28"/>
      <c r="S27" s="28"/>
      <c r="T27" s="28"/>
      <c r="U27" s="28"/>
      <c r="V27" s="28"/>
      <c r="W27" s="28"/>
      <c r="X27" s="35"/>
      <c r="Y27" s="28"/>
      <c r="Z27" s="28"/>
      <c r="AA27" s="28"/>
      <c r="AB27" s="28"/>
      <c r="AC27" s="28"/>
      <c r="AD27" s="28"/>
      <c r="AE27" s="28"/>
      <c r="AF27" s="28"/>
      <c r="AG27" s="28"/>
      <c r="AH27" s="28"/>
      <c r="AI27" s="28"/>
    </row>
    <row r="28" spans="2:35" ht="28.05" hidden="1" customHeight="1" outlineLevel="1" x14ac:dyDescent="0.25">
      <c r="B28" s="129" t="s">
        <v>110</v>
      </c>
      <c r="C28" s="101" t="s">
        <v>92</v>
      </c>
      <c r="D28" s="113">
        <f>11638</f>
        <v>11638</v>
      </c>
      <c r="F28" s="31"/>
      <c r="G28" s="32"/>
      <c r="H28" s="36"/>
      <c r="I28" s="149"/>
      <c r="J28" s="32"/>
      <c r="P28" s="28"/>
      <c r="Q28" s="28"/>
      <c r="R28" s="28"/>
      <c r="S28" s="28"/>
      <c r="T28" s="28"/>
      <c r="U28" s="28"/>
      <c r="V28" s="28"/>
      <c r="W28" s="28"/>
      <c r="X28" s="35"/>
      <c r="Y28" s="28"/>
      <c r="Z28" s="28"/>
      <c r="AA28" s="28"/>
      <c r="AB28" s="28"/>
      <c r="AC28" s="28"/>
      <c r="AD28" s="28"/>
      <c r="AE28" s="28"/>
      <c r="AF28" s="28"/>
      <c r="AG28" s="28"/>
      <c r="AH28" s="28"/>
      <c r="AI28" s="28"/>
    </row>
    <row r="29" spans="2:35" ht="28.05" hidden="1" customHeight="1" outlineLevel="1" x14ac:dyDescent="0.25">
      <c r="B29" s="129" t="s">
        <v>111</v>
      </c>
      <c r="C29" s="101" t="s">
        <v>92</v>
      </c>
      <c r="D29" s="113">
        <f>13680</f>
        <v>13680</v>
      </c>
      <c r="F29" s="31"/>
      <c r="G29" s="32"/>
      <c r="H29" s="36"/>
      <c r="I29" s="149"/>
      <c r="J29" s="32"/>
      <c r="P29" s="28"/>
      <c r="Q29" s="28"/>
      <c r="R29" s="28"/>
      <c r="S29" s="28"/>
      <c r="T29" s="28"/>
      <c r="U29" s="28"/>
      <c r="V29" s="28"/>
      <c r="W29" s="28"/>
      <c r="X29" s="35"/>
      <c r="Y29" s="28"/>
      <c r="Z29" s="28"/>
      <c r="AA29" s="28"/>
      <c r="AB29" s="28"/>
      <c r="AC29" s="28"/>
      <c r="AD29" s="28"/>
      <c r="AE29" s="28"/>
      <c r="AF29" s="28"/>
      <c r="AG29" s="28"/>
      <c r="AH29" s="28"/>
      <c r="AI29" s="28"/>
    </row>
    <row r="30" spans="2:35" ht="28.05" hidden="1" customHeight="1" outlineLevel="1" x14ac:dyDescent="0.25">
      <c r="B30" s="129" t="s">
        <v>112</v>
      </c>
      <c r="C30" s="101" t="s">
        <v>92</v>
      </c>
      <c r="D30" s="113">
        <f>14450</f>
        <v>14450</v>
      </c>
      <c r="F30" s="31"/>
      <c r="G30" s="32"/>
      <c r="H30" s="36"/>
      <c r="I30" s="149"/>
      <c r="J30" s="32"/>
      <c r="P30" s="28"/>
      <c r="Q30" s="28"/>
      <c r="R30" s="28"/>
      <c r="S30" s="28"/>
      <c r="T30" s="28"/>
      <c r="U30" s="28"/>
      <c r="V30" s="28"/>
      <c r="W30" s="28"/>
      <c r="X30" s="35"/>
      <c r="Y30" s="28"/>
      <c r="Z30" s="28"/>
      <c r="AA30" s="28"/>
      <c r="AB30" s="28"/>
      <c r="AC30" s="28"/>
      <c r="AD30" s="28"/>
      <c r="AE30" s="28"/>
      <c r="AF30" s="28"/>
      <c r="AG30" s="28"/>
      <c r="AH30" s="28"/>
      <c r="AI30" s="28"/>
    </row>
    <row r="31" spans="2:35" ht="28.05" hidden="1" customHeight="1" outlineLevel="1" x14ac:dyDescent="0.25">
      <c r="B31" s="129" t="s">
        <v>113</v>
      </c>
      <c r="C31" s="101" t="s">
        <v>92</v>
      </c>
      <c r="D31" s="113">
        <f>2880</f>
        <v>2880</v>
      </c>
      <c r="F31" s="31"/>
      <c r="G31" s="32"/>
      <c r="H31" s="36"/>
      <c r="I31" s="149"/>
      <c r="J31" s="32"/>
      <c r="P31" s="28"/>
      <c r="Q31" s="28"/>
      <c r="R31" s="28"/>
      <c r="S31" s="28"/>
      <c r="T31" s="28"/>
      <c r="U31" s="28"/>
      <c r="V31" s="28"/>
      <c r="W31" s="28"/>
      <c r="X31" s="35"/>
      <c r="Y31" s="28"/>
      <c r="Z31" s="28"/>
      <c r="AA31" s="28"/>
      <c r="AB31" s="28"/>
      <c r="AC31" s="28"/>
      <c r="AD31" s="28"/>
      <c r="AE31" s="28"/>
      <c r="AF31" s="28"/>
      <c r="AG31" s="28"/>
      <c r="AH31" s="28"/>
      <c r="AI31" s="28"/>
    </row>
    <row r="32" spans="2:35" ht="28.05" hidden="1" customHeight="1" outlineLevel="1" x14ac:dyDescent="0.25">
      <c r="B32" s="129" t="s">
        <v>114</v>
      </c>
      <c r="C32" s="101" t="s">
        <v>92</v>
      </c>
      <c r="D32" s="113">
        <f>2800</f>
        <v>2800</v>
      </c>
      <c r="F32" s="31"/>
      <c r="G32" s="32"/>
      <c r="H32" s="36"/>
      <c r="I32" s="149"/>
      <c r="J32" s="32"/>
      <c r="P32" s="28"/>
      <c r="Q32" s="28"/>
      <c r="R32" s="28"/>
      <c r="S32" s="28"/>
      <c r="T32" s="28"/>
      <c r="U32" s="28"/>
      <c r="V32" s="28"/>
      <c r="W32" s="28"/>
      <c r="X32" s="35"/>
      <c r="Y32" s="28"/>
      <c r="Z32" s="28"/>
      <c r="AA32" s="28"/>
      <c r="AB32" s="28"/>
      <c r="AC32" s="28"/>
      <c r="AD32" s="28"/>
      <c r="AE32" s="28"/>
      <c r="AF32" s="28"/>
      <c r="AG32" s="28"/>
      <c r="AH32" s="28"/>
      <c r="AI32" s="28"/>
    </row>
    <row r="33" spans="2:35" ht="28.05" hidden="1" customHeight="1" outlineLevel="1" x14ac:dyDescent="0.25">
      <c r="B33" s="129" t="s">
        <v>115</v>
      </c>
      <c r="C33" s="101" t="s">
        <v>92</v>
      </c>
      <c r="D33" s="113">
        <f>3080</f>
        <v>3080</v>
      </c>
      <c r="F33" s="31"/>
      <c r="G33" s="32"/>
      <c r="H33" s="36"/>
      <c r="I33" s="149"/>
      <c r="J33" s="32"/>
      <c r="P33" s="28"/>
      <c r="Q33" s="28"/>
      <c r="R33" s="28"/>
      <c r="S33" s="28"/>
      <c r="T33" s="28"/>
      <c r="U33" s="28"/>
      <c r="V33" s="28"/>
      <c r="W33" s="28"/>
      <c r="X33" s="35"/>
      <c r="Y33" s="28"/>
      <c r="Z33" s="28"/>
      <c r="AA33" s="28"/>
      <c r="AB33" s="28"/>
      <c r="AC33" s="28"/>
      <c r="AD33" s="28"/>
      <c r="AE33" s="28"/>
      <c r="AF33" s="28"/>
      <c r="AG33" s="28"/>
      <c r="AH33" s="28"/>
      <c r="AI33" s="28"/>
    </row>
    <row r="34" spans="2:35" ht="28.05" hidden="1" customHeight="1" outlineLevel="1" x14ac:dyDescent="0.25">
      <c r="B34" s="129" t="s">
        <v>116</v>
      </c>
      <c r="C34" s="101" t="s">
        <v>92</v>
      </c>
      <c r="D34" s="113">
        <f>5600</f>
        <v>5600</v>
      </c>
      <c r="F34" s="31"/>
      <c r="G34" s="32"/>
      <c r="H34" s="36"/>
      <c r="P34" s="28"/>
      <c r="Q34" s="28"/>
      <c r="R34" s="28"/>
      <c r="S34" s="28"/>
      <c r="T34" s="28"/>
      <c r="U34" s="28"/>
      <c r="V34" s="28"/>
      <c r="W34" s="28"/>
      <c r="X34" s="35"/>
      <c r="Y34" s="28"/>
      <c r="Z34" s="28"/>
      <c r="AA34" s="28"/>
      <c r="AB34" s="28"/>
      <c r="AC34" s="28"/>
      <c r="AD34" s="28"/>
      <c r="AE34" s="28"/>
      <c r="AF34" s="28"/>
      <c r="AG34" s="28"/>
      <c r="AH34" s="28"/>
      <c r="AI34" s="28"/>
    </row>
    <row r="35" spans="2:35" ht="28.05" hidden="1" customHeight="1" outlineLevel="1" x14ac:dyDescent="0.25">
      <c r="B35" s="129" t="s">
        <v>117</v>
      </c>
      <c r="C35" s="101" t="s">
        <v>92</v>
      </c>
      <c r="D35" s="113">
        <f>5760</f>
        <v>5760</v>
      </c>
      <c r="F35" s="31"/>
      <c r="G35" s="32"/>
      <c r="H35" s="36"/>
      <c r="I35" s="149"/>
      <c r="J35" s="32"/>
      <c r="P35" s="28"/>
      <c r="Q35" s="28"/>
      <c r="R35" s="28"/>
      <c r="S35" s="28"/>
      <c r="T35" s="28"/>
      <c r="U35" s="28"/>
      <c r="V35" s="28"/>
      <c r="W35" s="28"/>
      <c r="X35" s="35"/>
      <c r="Y35" s="28"/>
      <c r="Z35" s="28"/>
      <c r="AA35" s="28"/>
      <c r="AB35" s="28"/>
      <c r="AC35" s="28"/>
      <c r="AD35" s="28"/>
      <c r="AE35" s="28"/>
      <c r="AF35" s="28"/>
      <c r="AG35" s="28"/>
      <c r="AH35" s="28"/>
      <c r="AI35" s="28"/>
    </row>
    <row r="36" spans="2:35" ht="28.05" hidden="1" customHeight="1" outlineLevel="1" thickBot="1" x14ac:dyDescent="0.3">
      <c r="B36" s="128" t="s">
        <v>118</v>
      </c>
      <c r="C36" s="130" t="s">
        <v>92</v>
      </c>
      <c r="D36" s="146">
        <f>7020</f>
        <v>7020</v>
      </c>
      <c r="F36" s="31"/>
      <c r="G36" s="32"/>
      <c r="H36" s="36"/>
      <c r="I36" s="149"/>
      <c r="J36" s="32"/>
      <c r="P36" s="28"/>
      <c r="Q36" s="28"/>
      <c r="R36" s="28"/>
      <c r="S36" s="28"/>
      <c r="T36" s="28"/>
      <c r="U36" s="28"/>
      <c r="V36" s="28"/>
      <c r="W36" s="28"/>
      <c r="X36" s="35"/>
      <c r="Y36" s="28"/>
      <c r="Z36" s="28"/>
      <c r="AA36" s="28"/>
      <c r="AB36" s="28"/>
      <c r="AC36" s="28"/>
      <c r="AD36" s="28"/>
      <c r="AE36" s="28"/>
      <c r="AF36" s="28"/>
      <c r="AG36" s="28"/>
      <c r="AH36" s="28"/>
      <c r="AI36" s="28"/>
    </row>
    <row r="37" spans="2:35" ht="30" hidden="1" customHeight="1" outlineLevel="1" thickBot="1" x14ac:dyDescent="0.3">
      <c r="P37" s="28"/>
      <c r="Q37" s="28"/>
      <c r="R37" s="28"/>
      <c r="S37" s="28"/>
      <c r="T37" s="28"/>
      <c r="U37" s="28"/>
      <c r="V37" s="28"/>
      <c r="W37" s="28"/>
      <c r="X37" s="28"/>
      <c r="Y37" s="28"/>
      <c r="Z37" s="37"/>
      <c r="AA37" s="28"/>
      <c r="AB37" s="28"/>
      <c r="AC37" s="28"/>
      <c r="AD37" s="28"/>
      <c r="AE37" s="28"/>
      <c r="AF37" s="28"/>
      <c r="AG37" s="28"/>
      <c r="AH37" s="28"/>
      <c r="AI37" s="28"/>
    </row>
    <row r="38" spans="2:35" s="6" customFormat="1" ht="18.600000000000001" outlineLevel="1" thickBot="1" x14ac:dyDescent="0.4">
      <c r="B38" s="205" t="s">
        <v>43</v>
      </c>
      <c r="C38" s="206"/>
      <c r="D38" s="206"/>
      <c r="E38" s="206"/>
      <c r="F38" s="206"/>
      <c r="G38" s="206"/>
      <c r="H38" s="206"/>
      <c r="I38" s="206"/>
      <c r="J38" s="206"/>
      <c r="K38" s="206"/>
      <c r="L38" s="206"/>
      <c r="M38" s="206"/>
      <c r="N38" s="206"/>
      <c r="O38" s="206"/>
      <c r="P38" s="206"/>
      <c r="Q38" s="207"/>
    </row>
    <row r="39" spans="2:35" s="3" customFormat="1" ht="46.05" customHeight="1" outlineLevel="1" thickBot="1" x14ac:dyDescent="0.35">
      <c r="B39" s="7" t="s">
        <v>5</v>
      </c>
      <c r="C39" s="8" t="s">
        <v>6</v>
      </c>
      <c r="D39" s="8">
        <v>2021</v>
      </c>
      <c r="E39" s="8">
        <v>2022</v>
      </c>
      <c r="F39" s="8">
        <v>2023</v>
      </c>
      <c r="G39" s="8">
        <v>2024</v>
      </c>
      <c r="H39" s="8">
        <v>2025</v>
      </c>
      <c r="I39" s="8">
        <v>2026</v>
      </c>
      <c r="J39" s="8">
        <v>2027</v>
      </c>
      <c r="K39" s="8">
        <v>2028</v>
      </c>
      <c r="L39" s="8">
        <v>2029</v>
      </c>
      <c r="M39" s="8">
        <v>2030</v>
      </c>
      <c r="N39" s="67" t="s">
        <v>75</v>
      </c>
      <c r="O39" s="208" t="s">
        <v>7</v>
      </c>
      <c r="P39" s="209"/>
      <c r="Q39" s="210"/>
    </row>
    <row r="40" spans="2:35" s="3" customFormat="1" ht="15" customHeight="1" outlineLevel="1" x14ac:dyDescent="0.3">
      <c r="B40" s="38" t="s">
        <v>44</v>
      </c>
      <c r="C40" s="211" t="s">
        <v>86</v>
      </c>
      <c r="D40" s="212"/>
      <c r="E40" s="212"/>
      <c r="F40" s="212"/>
      <c r="G40" s="212"/>
      <c r="H40" s="212"/>
      <c r="I40" s="212"/>
      <c r="J40" s="212"/>
      <c r="K40" s="212"/>
      <c r="L40" s="212"/>
      <c r="M40" s="212"/>
      <c r="N40" s="212"/>
      <c r="O40" s="212"/>
      <c r="P40" s="212"/>
      <c r="Q40" s="213"/>
    </row>
    <row r="41" spans="2:35" ht="15" customHeight="1" outlineLevel="1" x14ac:dyDescent="0.3">
      <c r="B41" s="43" t="s">
        <v>91</v>
      </c>
      <c r="C41" s="40" t="s">
        <v>45</v>
      </c>
      <c r="D41" s="41"/>
      <c r="E41" s="41"/>
      <c r="F41" s="41"/>
      <c r="G41" s="41"/>
      <c r="H41" s="41">
        <f>SUM(H42:H45)</f>
        <v>0</v>
      </c>
      <c r="I41" s="41">
        <f t="shared" ref="I41:M41" si="3">SUM(I42:I45)</f>
        <v>0</v>
      </c>
      <c r="J41" s="41">
        <f t="shared" si="3"/>
        <v>0</v>
      </c>
      <c r="K41" s="41">
        <f t="shared" si="3"/>
        <v>0</v>
      </c>
      <c r="L41" s="41">
        <f t="shared" si="3"/>
        <v>0</v>
      </c>
      <c r="M41" s="41">
        <f t="shared" si="3"/>
        <v>0</v>
      </c>
      <c r="N41" s="147"/>
      <c r="O41" s="158"/>
      <c r="P41" s="159"/>
      <c r="Q41" s="160"/>
      <c r="R41" s="28"/>
      <c r="S41" s="28"/>
      <c r="T41" s="28"/>
      <c r="U41" s="28"/>
      <c r="V41" s="28"/>
      <c r="W41" s="28"/>
      <c r="X41" s="25"/>
      <c r="Y41" s="25"/>
      <c r="Z41" s="25"/>
      <c r="AA41" s="28"/>
      <c r="AB41" s="28"/>
      <c r="AC41" s="28"/>
      <c r="AD41" s="28"/>
      <c r="AE41" s="28"/>
      <c r="AF41" s="28"/>
      <c r="AG41" s="28"/>
      <c r="AH41" s="28"/>
      <c r="AI41" s="28"/>
    </row>
    <row r="42" spans="2:35" ht="15" customHeight="1" outlineLevel="1" x14ac:dyDescent="0.3">
      <c r="B42" s="148" t="s">
        <v>119</v>
      </c>
      <c r="C42" s="40" t="s">
        <v>45</v>
      </c>
      <c r="D42" s="41">
        <v>0</v>
      </c>
      <c r="E42" s="41">
        <v>0</v>
      </c>
      <c r="F42" s="41">
        <v>0</v>
      </c>
      <c r="G42" s="41">
        <v>0</v>
      </c>
      <c r="H42" s="150">
        <v>0</v>
      </c>
      <c r="I42" s="150">
        <v>0</v>
      </c>
      <c r="J42" s="150">
        <v>0</v>
      </c>
      <c r="K42" s="150">
        <v>0</v>
      </c>
      <c r="L42" s="150">
        <v>0</v>
      </c>
      <c r="M42" s="150">
        <v>0</v>
      </c>
      <c r="N42" s="66" t="s">
        <v>74</v>
      </c>
      <c r="O42" s="153">
        <f>SUM(D42:M42)</f>
        <v>0</v>
      </c>
      <c r="P42" s="154"/>
      <c r="Q42" s="155"/>
      <c r="R42" s="28"/>
      <c r="S42" s="28"/>
      <c r="T42" s="28"/>
      <c r="U42" s="28"/>
      <c r="V42" s="28"/>
      <c r="W42" s="28"/>
      <c r="X42" s="25"/>
      <c r="Y42" s="25"/>
      <c r="Z42" s="25"/>
      <c r="AA42" s="28"/>
      <c r="AB42" s="28"/>
      <c r="AC42" s="28"/>
      <c r="AD42" s="28"/>
      <c r="AE42" s="28"/>
      <c r="AF42" s="28"/>
      <c r="AG42" s="28"/>
      <c r="AH42" s="28"/>
      <c r="AI42" s="28"/>
    </row>
    <row r="43" spans="2:35" ht="15" customHeight="1" outlineLevel="1" x14ac:dyDescent="0.3">
      <c r="B43" s="148" t="s">
        <v>123</v>
      </c>
      <c r="C43" s="40" t="s">
        <v>45</v>
      </c>
      <c r="D43" s="41">
        <v>0</v>
      </c>
      <c r="E43" s="41">
        <v>0</v>
      </c>
      <c r="F43" s="41">
        <v>0</v>
      </c>
      <c r="G43" s="41">
        <v>0</v>
      </c>
      <c r="H43" s="150">
        <v>0</v>
      </c>
      <c r="I43" s="150">
        <v>0</v>
      </c>
      <c r="J43" s="150">
        <v>0</v>
      </c>
      <c r="K43" s="150">
        <v>0</v>
      </c>
      <c r="L43" s="150">
        <v>0</v>
      </c>
      <c r="M43" s="150">
        <v>0</v>
      </c>
      <c r="N43" s="66" t="s">
        <v>74</v>
      </c>
      <c r="O43" s="153">
        <f t="shared" ref="O43:O45" si="4">SUM(D43:M43)</f>
        <v>0</v>
      </c>
      <c r="P43" s="154"/>
      <c r="Q43" s="155"/>
      <c r="R43" s="28"/>
      <c r="S43" s="28"/>
      <c r="T43" s="28"/>
      <c r="U43" s="28"/>
      <c r="V43" s="28"/>
      <c r="W43" s="28"/>
      <c r="X43" s="25"/>
      <c r="Y43" s="25"/>
      <c r="Z43" s="25"/>
      <c r="AA43" s="28"/>
      <c r="AB43" s="28"/>
      <c r="AC43" s="28"/>
      <c r="AD43" s="28"/>
      <c r="AE43" s="28"/>
      <c r="AF43" s="28"/>
      <c r="AG43" s="28"/>
      <c r="AH43" s="28"/>
      <c r="AI43" s="28"/>
    </row>
    <row r="44" spans="2:35" ht="15" customHeight="1" outlineLevel="1" x14ac:dyDescent="0.3">
      <c r="B44" s="148" t="s">
        <v>127</v>
      </c>
      <c r="C44" s="40" t="s">
        <v>45</v>
      </c>
      <c r="D44" s="41">
        <v>0</v>
      </c>
      <c r="E44" s="41">
        <v>0</v>
      </c>
      <c r="F44" s="41">
        <v>0</v>
      </c>
      <c r="G44" s="41">
        <v>0</v>
      </c>
      <c r="H44" s="150">
        <v>0</v>
      </c>
      <c r="I44" s="150">
        <v>0</v>
      </c>
      <c r="J44" s="150">
        <v>0</v>
      </c>
      <c r="K44" s="150">
        <v>0</v>
      </c>
      <c r="L44" s="150">
        <v>0</v>
      </c>
      <c r="M44" s="150">
        <v>0</v>
      </c>
      <c r="N44" s="66" t="s">
        <v>74</v>
      </c>
      <c r="O44" s="153">
        <f t="shared" si="4"/>
        <v>0</v>
      </c>
      <c r="P44" s="154"/>
      <c r="Q44" s="155"/>
      <c r="R44" s="28"/>
      <c r="S44" s="28"/>
      <c r="T44" s="28"/>
      <c r="U44" s="28"/>
      <c r="V44" s="28"/>
      <c r="W44" s="28"/>
      <c r="X44" s="25"/>
      <c r="Y44" s="25"/>
      <c r="Z44" s="25"/>
      <c r="AA44" s="28"/>
      <c r="AB44" s="28"/>
      <c r="AC44" s="28"/>
      <c r="AD44" s="28"/>
      <c r="AE44" s="28"/>
      <c r="AF44" s="28"/>
      <c r="AG44" s="28"/>
      <c r="AH44" s="28"/>
      <c r="AI44" s="28"/>
    </row>
    <row r="45" spans="2:35" ht="15" customHeight="1" outlineLevel="1" x14ac:dyDescent="0.3">
      <c r="B45" s="148" t="s">
        <v>128</v>
      </c>
      <c r="C45" s="40" t="s">
        <v>45</v>
      </c>
      <c r="D45" s="41">
        <v>0</v>
      </c>
      <c r="E45" s="41">
        <v>0</v>
      </c>
      <c r="F45" s="41">
        <v>0</v>
      </c>
      <c r="G45" s="41">
        <v>0</v>
      </c>
      <c r="H45" s="150">
        <v>0</v>
      </c>
      <c r="I45" s="150">
        <v>0</v>
      </c>
      <c r="J45" s="150">
        <v>0</v>
      </c>
      <c r="K45" s="150">
        <v>0</v>
      </c>
      <c r="L45" s="150">
        <v>0</v>
      </c>
      <c r="M45" s="150">
        <v>0</v>
      </c>
      <c r="N45" s="66" t="s">
        <v>74</v>
      </c>
      <c r="O45" s="153">
        <f t="shared" si="4"/>
        <v>0</v>
      </c>
      <c r="P45" s="154"/>
      <c r="Q45" s="155"/>
      <c r="R45" s="28"/>
      <c r="S45" s="28"/>
      <c r="T45" s="28"/>
      <c r="U45" s="28"/>
      <c r="V45" s="28"/>
      <c r="W45" s="28"/>
      <c r="X45" s="25"/>
      <c r="Y45" s="25"/>
      <c r="Z45" s="25"/>
      <c r="AA45" s="28"/>
      <c r="AB45" s="28"/>
      <c r="AC45" s="28"/>
      <c r="AD45" s="28"/>
      <c r="AE45" s="28"/>
      <c r="AF45" s="28"/>
      <c r="AG45" s="28"/>
      <c r="AH45" s="28"/>
      <c r="AI45" s="28"/>
    </row>
    <row r="46" spans="2:35" ht="15" customHeight="1" outlineLevel="1" x14ac:dyDescent="0.3">
      <c r="B46" s="43" t="s">
        <v>90</v>
      </c>
      <c r="C46" s="40" t="s">
        <v>45</v>
      </c>
      <c r="D46" s="41"/>
      <c r="E46" s="41"/>
      <c r="F46" s="41"/>
      <c r="G46" s="41"/>
      <c r="H46" s="41">
        <f>SUM(H47:H50)</f>
        <v>0</v>
      </c>
      <c r="I46" s="41">
        <f t="shared" ref="I46:M46" si="5">SUM(I47:I50)</f>
        <v>0</v>
      </c>
      <c r="J46" s="41">
        <f t="shared" si="5"/>
        <v>0</v>
      </c>
      <c r="K46" s="41">
        <f t="shared" si="5"/>
        <v>0</v>
      </c>
      <c r="L46" s="41">
        <f t="shared" si="5"/>
        <v>0</v>
      </c>
      <c r="M46" s="41">
        <f t="shared" si="5"/>
        <v>0</v>
      </c>
      <c r="N46" s="147"/>
      <c r="O46" s="158"/>
      <c r="P46" s="159"/>
      <c r="Q46" s="160"/>
      <c r="R46" s="28"/>
      <c r="S46" s="28"/>
      <c r="T46" s="28"/>
      <c r="U46" s="28"/>
      <c r="V46" s="28"/>
      <c r="W46" s="28"/>
      <c r="X46" s="25"/>
      <c r="Y46" s="25"/>
      <c r="Z46" s="25"/>
      <c r="AA46" s="28"/>
      <c r="AB46" s="28"/>
      <c r="AC46" s="28"/>
      <c r="AD46" s="28"/>
      <c r="AE46" s="28"/>
      <c r="AF46" s="28"/>
      <c r="AG46" s="28"/>
      <c r="AH46" s="28"/>
      <c r="AI46" s="28"/>
    </row>
    <row r="47" spans="2:35" ht="15" customHeight="1" outlineLevel="1" x14ac:dyDescent="0.3">
      <c r="B47" s="148" t="s">
        <v>120</v>
      </c>
      <c r="C47" s="40" t="s">
        <v>45</v>
      </c>
      <c r="D47" s="41">
        <v>0</v>
      </c>
      <c r="E47" s="41">
        <v>0</v>
      </c>
      <c r="F47" s="41">
        <v>0</v>
      </c>
      <c r="G47" s="41">
        <v>0</v>
      </c>
      <c r="H47" s="150">
        <v>0</v>
      </c>
      <c r="I47" s="150">
        <v>0</v>
      </c>
      <c r="J47" s="150">
        <v>0</v>
      </c>
      <c r="K47" s="150">
        <v>0</v>
      </c>
      <c r="L47" s="150">
        <v>0</v>
      </c>
      <c r="M47" s="150">
        <v>0</v>
      </c>
      <c r="N47" s="66" t="s">
        <v>74</v>
      </c>
      <c r="O47" s="153">
        <f>SUM(D47:M47)</f>
        <v>0</v>
      </c>
      <c r="P47" s="154"/>
      <c r="Q47" s="155"/>
      <c r="R47" s="28"/>
      <c r="S47" s="28"/>
      <c r="T47" s="28"/>
      <c r="U47" s="28"/>
      <c r="V47" s="28"/>
      <c r="W47" s="28"/>
      <c r="X47" s="25"/>
      <c r="Y47" s="25"/>
      <c r="Z47" s="25"/>
      <c r="AA47" s="28"/>
      <c r="AB47" s="28"/>
      <c r="AC47" s="28"/>
      <c r="AD47" s="28"/>
      <c r="AE47" s="28"/>
      <c r="AF47" s="28"/>
      <c r="AG47" s="28"/>
      <c r="AH47" s="28"/>
      <c r="AI47" s="28"/>
    </row>
    <row r="48" spans="2:35" ht="15" customHeight="1" outlineLevel="1" x14ac:dyDescent="0.3">
      <c r="B48" s="148" t="s">
        <v>124</v>
      </c>
      <c r="C48" s="40" t="s">
        <v>45</v>
      </c>
      <c r="D48" s="41">
        <v>0</v>
      </c>
      <c r="E48" s="41">
        <v>0</v>
      </c>
      <c r="F48" s="41">
        <v>0</v>
      </c>
      <c r="G48" s="41">
        <v>0</v>
      </c>
      <c r="H48" s="150">
        <v>0</v>
      </c>
      <c r="I48" s="150">
        <v>0</v>
      </c>
      <c r="J48" s="150">
        <v>0</v>
      </c>
      <c r="K48" s="150">
        <v>0</v>
      </c>
      <c r="L48" s="150">
        <v>0</v>
      </c>
      <c r="M48" s="150">
        <v>0</v>
      </c>
      <c r="N48" s="66" t="s">
        <v>74</v>
      </c>
      <c r="O48" s="153">
        <f t="shared" ref="O48:O50" si="6">SUM(D48:M48)</f>
        <v>0</v>
      </c>
      <c r="P48" s="154"/>
      <c r="Q48" s="155"/>
      <c r="R48" s="28"/>
      <c r="S48" s="28"/>
      <c r="T48" s="28"/>
      <c r="U48" s="28"/>
      <c r="V48" s="28"/>
      <c r="W48" s="28"/>
      <c r="X48" s="25"/>
      <c r="Y48" s="25"/>
      <c r="Z48" s="25"/>
      <c r="AA48" s="28"/>
      <c r="AB48" s="28"/>
      <c r="AC48" s="28"/>
      <c r="AD48" s="28"/>
      <c r="AE48" s="28"/>
      <c r="AF48" s="28"/>
      <c r="AG48" s="28"/>
      <c r="AH48" s="28"/>
      <c r="AI48" s="28"/>
    </row>
    <row r="49" spans="2:35" ht="15" customHeight="1" outlineLevel="1" x14ac:dyDescent="0.3">
      <c r="B49" s="148" t="s">
        <v>129</v>
      </c>
      <c r="C49" s="40" t="s">
        <v>45</v>
      </c>
      <c r="D49" s="41">
        <v>0</v>
      </c>
      <c r="E49" s="41">
        <v>0</v>
      </c>
      <c r="F49" s="41">
        <v>0</v>
      </c>
      <c r="G49" s="41">
        <v>0</v>
      </c>
      <c r="H49" s="150">
        <v>0</v>
      </c>
      <c r="I49" s="150">
        <v>0</v>
      </c>
      <c r="J49" s="150">
        <v>0</v>
      </c>
      <c r="K49" s="150">
        <v>0</v>
      </c>
      <c r="L49" s="150">
        <v>0</v>
      </c>
      <c r="M49" s="150">
        <v>0</v>
      </c>
      <c r="N49" s="66" t="s">
        <v>74</v>
      </c>
      <c r="O49" s="153">
        <f t="shared" si="6"/>
        <v>0</v>
      </c>
      <c r="P49" s="154"/>
      <c r="Q49" s="155"/>
      <c r="R49" s="28"/>
      <c r="S49" s="28"/>
      <c r="T49" s="28"/>
      <c r="U49" s="28"/>
      <c r="V49" s="28"/>
      <c r="W49" s="28"/>
      <c r="X49" s="25"/>
      <c r="Y49" s="25"/>
      <c r="Z49" s="25"/>
      <c r="AA49" s="28"/>
      <c r="AB49" s="28"/>
      <c r="AC49" s="28"/>
      <c r="AD49" s="28"/>
      <c r="AE49" s="28"/>
      <c r="AF49" s="28"/>
      <c r="AG49" s="28"/>
      <c r="AH49" s="28"/>
      <c r="AI49" s="28"/>
    </row>
    <row r="50" spans="2:35" ht="15" customHeight="1" outlineLevel="1" x14ac:dyDescent="0.3">
      <c r="B50" s="148" t="s">
        <v>130</v>
      </c>
      <c r="C50" s="40" t="s">
        <v>45</v>
      </c>
      <c r="D50" s="41">
        <v>0</v>
      </c>
      <c r="E50" s="41">
        <v>0</v>
      </c>
      <c r="F50" s="41">
        <v>0</v>
      </c>
      <c r="G50" s="41">
        <v>0</v>
      </c>
      <c r="H50" s="150">
        <v>0</v>
      </c>
      <c r="I50" s="150">
        <v>0</v>
      </c>
      <c r="J50" s="150">
        <v>0</v>
      </c>
      <c r="K50" s="150">
        <v>0</v>
      </c>
      <c r="L50" s="150">
        <v>0</v>
      </c>
      <c r="M50" s="150">
        <v>0</v>
      </c>
      <c r="N50" s="66" t="s">
        <v>74</v>
      </c>
      <c r="O50" s="153">
        <f t="shared" si="6"/>
        <v>0</v>
      </c>
      <c r="P50" s="154"/>
      <c r="Q50" s="155"/>
      <c r="R50" s="28"/>
      <c r="S50" s="28"/>
      <c r="T50" s="28"/>
      <c r="U50" s="28"/>
      <c r="V50" s="28"/>
      <c r="W50" s="28"/>
      <c r="X50" s="25"/>
      <c r="Y50" s="25"/>
      <c r="Z50" s="25"/>
      <c r="AA50" s="28"/>
      <c r="AB50" s="28"/>
      <c r="AC50" s="28"/>
      <c r="AD50" s="28"/>
      <c r="AE50" s="28"/>
      <c r="AF50" s="28"/>
      <c r="AG50" s="28"/>
      <c r="AH50" s="28"/>
      <c r="AI50" s="28"/>
    </row>
    <row r="51" spans="2:35" ht="15" customHeight="1" outlineLevel="1" x14ac:dyDescent="0.3">
      <c r="B51" s="43" t="s">
        <v>89</v>
      </c>
      <c r="C51" s="40" t="s">
        <v>45</v>
      </c>
      <c r="D51" s="62"/>
      <c r="E51" s="62"/>
      <c r="F51" s="62"/>
      <c r="G51" s="62"/>
      <c r="H51" s="41">
        <f>SUM(H52:H54)</f>
        <v>0</v>
      </c>
      <c r="I51" s="41">
        <f t="shared" ref="I51:M51" si="7">SUM(I52:I54)</f>
        <v>0</v>
      </c>
      <c r="J51" s="41">
        <f t="shared" si="7"/>
        <v>0</v>
      </c>
      <c r="K51" s="41">
        <f t="shared" si="7"/>
        <v>0</v>
      </c>
      <c r="L51" s="41">
        <f t="shared" si="7"/>
        <v>0</v>
      </c>
      <c r="M51" s="41">
        <f t="shared" si="7"/>
        <v>0</v>
      </c>
      <c r="N51" s="147"/>
      <c r="O51" s="153"/>
      <c r="P51" s="154"/>
      <c r="Q51" s="155"/>
      <c r="R51" s="28"/>
      <c r="S51" s="28"/>
      <c r="T51" s="28"/>
      <c r="U51" s="28"/>
      <c r="V51" s="28"/>
      <c r="W51" s="28"/>
      <c r="X51" s="25"/>
      <c r="Y51" s="25"/>
      <c r="Z51" s="25"/>
      <c r="AA51" s="28"/>
      <c r="AB51" s="28"/>
      <c r="AC51" s="28"/>
      <c r="AD51" s="28"/>
      <c r="AE51" s="28"/>
      <c r="AF51" s="28"/>
      <c r="AG51" s="28"/>
      <c r="AH51" s="28"/>
      <c r="AI51" s="28"/>
    </row>
    <row r="52" spans="2:35" ht="15" customHeight="1" outlineLevel="1" x14ac:dyDescent="0.3">
      <c r="B52" s="148" t="s">
        <v>121</v>
      </c>
      <c r="C52" s="40" t="s">
        <v>45</v>
      </c>
      <c r="D52" s="62"/>
      <c r="E52" s="62"/>
      <c r="F52" s="62"/>
      <c r="G52" s="62"/>
      <c r="H52" s="151">
        <v>0</v>
      </c>
      <c r="I52" s="151">
        <v>0</v>
      </c>
      <c r="J52" s="151">
        <v>0</v>
      </c>
      <c r="K52" s="151">
        <v>0</v>
      </c>
      <c r="L52" s="151">
        <v>0</v>
      </c>
      <c r="M52" s="151">
        <v>0</v>
      </c>
      <c r="N52" s="66" t="s">
        <v>74</v>
      </c>
      <c r="O52" s="153">
        <f t="shared" ref="O52:O54" si="8">SUM(D52:M52)</f>
        <v>0</v>
      </c>
      <c r="P52" s="154"/>
      <c r="Q52" s="155"/>
      <c r="R52" s="28"/>
      <c r="S52" s="28"/>
      <c r="T52" s="28"/>
      <c r="U52" s="28"/>
      <c r="V52" s="28"/>
      <c r="W52" s="28"/>
      <c r="X52" s="25"/>
      <c r="Y52" s="25"/>
      <c r="Z52" s="25"/>
      <c r="AA52" s="28"/>
      <c r="AB52" s="28"/>
      <c r="AC52" s="28"/>
      <c r="AD52" s="28"/>
      <c r="AE52" s="28"/>
      <c r="AF52" s="28"/>
      <c r="AG52" s="28"/>
      <c r="AH52" s="28"/>
      <c r="AI52" s="28"/>
    </row>
    <row r="53" spans="2:35" ht="15" customHeight="1" outlineLevel="1" x14ac:dyDescent="0.3">
      <c r="B53" s="148" t="s">
        <v>125</v>
      </c>
      <c r="C53" s="40" t="s">
        <v>45</v>
      </c>
      <c r="D53" s="62"/>
      <c r="E53" s="62"/>
      <c r="F53" s="62"/>
      <c r="G53" s="62"/>
      <c r="H53" s="151">
        <v>0</v>
      </c>
      <c r="I53" s="151">
        <v>0</v>
      </c>
      <c r="J53" s="151">
        <v>0</v>
      </c>
      <c r="K53" s="151">
        <v>0</v>
      </c>
      <c r="L53" s="151">
        <v>0</v>
      </c>
      <c r="M53" s="151">
        <v>0</v>
      </c>
      <c r="N53" s="66" t="s">
        <v>74</v>
      </c>
      <c r="O53" s="153">
        <f t="shared" si="8"/>
        <v>0</v>
      </c>
      <c r="P53" s="154"/>
      <c r="Q53" s="155"/>
      <c r="R53" s="28"/>
      <c r="S53" s="28"/>
      <c r="T53" s="28"/>
      <c r="U53" s="28"/>
      <c r="V53" s="28"/>
      <c r="W53" s="28"/>
      <c r="X53" s="25"/>
      <c r="Y53" s="25"/>
      <c r="Z53" s="25"/>
      <c r="AA53" s="28"/>
      <c r="AB53" s="28"/>
      <c r="AC53" s="28"/>
      <c r="AD53" s="28"/>
      <c r="AE53" s="28"/>
      <c r="AF53" s="28"/>
      <c r="AG53" s="28"/>
      <c r="AH53" s="28"/>
      <c r="AI53" s="28"/>
    </row>
    <row r="54" spans="2:35" ht="15" customHeight="1" outlineLevel="1" x14ac:dyDescent="0.3">
      <c r="B54" s="148" t="s">
        <v>131</v>
      </c>
      <c r="C54" s="40" t="s">
        <v>45</v>
      </c>
      <c r="D54" s="62"/>
      <c r="E54" s="62"/>
      <c r="F54" s="62"/>
      <c r="G54" s="62"/>
      <c r="H54" s="151">
        <v>0</v>
      </c>
      <c r="I54" s="151">
        <v>0</v>
      </c>
      <c r="J54" s="151">
        <v>0</v>
      </c>
      <c r="K54" s="151">
        <v>0</v>
      </c>
      <c r="L54" s="151">
        <v>0</v>
      </c>
      <c r="M54" s="151">
        <v>0</v>
      </c>
      <c r="N54" s="66" t="s">
        <v>74</v>
      </c>
      <c r="O54" s="153">
        <f t="shared" si="8"/>
        <v>0</v>
      </c>
      <c r="P54" s="154"/>
      <c r="Q54" s="155"/>
      <c r="R54" s="28"/>
      <c r="S54" s="28"/>
      <c r="T54" s="28"/>
      <c r="U54" s="28"/>
      <c r="V54" s="28"/>
      <c r="W54" s="28"/>
      <c r="X54" s="25"/>
      <c r="Y54" s="25"/>
      <c r="Z54" s="25"/>
      <c r="AA54" s="28"/>
      <c r="AB54" s="28"/>
      <c r="AC54" s="28"/>
      <c r="AD54" s="28"/>
      <c r="AE54" s="28"/>
      <c r="AF54" s="28"/>
      <c r="AG54" s="28"/>
      <c r="AH54" s="28"/>
      <c r="AI54" s="28"/>
    </row>
    <row r="55" spans="2:35" ht="15" customHeight="1" outlineLevel="1" x14ac:dyDescent="0.3">
      <c r="B55" s="43" t="s">
        <v>88</v>
      </c>
      <c r="C55" s="40" t="s">
        <v>45</v>
      </c>
      <c r="D55" s="62"/>
      <c r="E55" s="62"/>
      <c r="F55" s="62"/>
      <c r="G55" s="62"/>
      <c r="H55" s="62">
        <f>SUM(H56:H58)</f>
        <v>0</v>
      </c>
      <c r="I55" s="62">
        <f t="shared" ref="I55:M55" si="9">SUM(I56:I58)</f>
        <v>0</v>
      </c>
      <c r="J55" s="62">
        <f t="shared" si="9"/>
        <v>0</v>
      </c>
      <c r="K55" s="62">
        <f t="shared" si="9"/>
        <v>0</v>
      </c>
      <c r="L55" s="62">
        <f t="shared" si="9"/>
        <v>0</v>
      </c>
      <c r="M55" s="62">
        <f t="shared" si="9"/>
        <v>0</v>
      </c>
      <c r="N55" s="147"/>
      <c r="O55" s="153"/>
      <c r="P55" s="154"/>
      <c r="Q55" s="155"/>
      <c r="R55" s="28"/>
      <c r="S55" s="28"/>
      <c r="T55" s="28"/>
      <c r="U55" s="28"/>
      <c r="V55" s="28"/>
      <c r="W55" s="28"/>
      <c r="X55" s="25"/>
      <c r="Y55" s="25"/>
      <c r="Z55" s="25"/>
      <c r="AA55" s="28"/>
      <c r="AB55" s="28"/>
      <c r="AC55" s="28"/>
      <c r="AD55" s="28"/>
      <c r="AE55" s="28"/>
      <c r="AF55" s="28"/>
      <c r="AG55" s="28"/>
      <c r="AH55" s="28"/>
      <c r="AI55" s="28"/>
    </row>
    <row r="56" spans="2:35" ht="15" customHeight="1" outlineLevel="1" x14ac:dyDescent="0.3">
      <c r="B56" s="148" t="s">
        <v>122</v>
      </c>
      <c r="C56" s="40" t="s">
        <v>45</v>
      </c>
      <c r="D56" s="62"/>
      <c r="E56" s="62"/>
      <c r="F56" s="62"/>
      <c r="G56" s="62"/>
      <c r="H56" s="151">
        <v>0</v>
      </c>
      <c r="I56" s="151">
        <v>0</v>
      </c>
      <c r="J56" s="151">
        <v>0</v>
      </c>
      <c r="K56" s="151">
        <v>0</v>
      </c>
      <c r="L56" s="151">
        <v>0</v>
      </c>
      <c r="M56" s="151">
        <v>0</v>
      </c>
      <c r="N56" s="66" t="s">
        <v>74</v>
      </c>
      <c r="O56" s="153">
        <f t="shared" ref="O56:O58" si="10">SUM(D56:M56)</f>
        <v>0</v>
      </c>
      <c r="P56" s="154"/>
      <c r="Q56" s="155"/>
      <c r="R56" s="28"/>
      <c r="S56" s="28"/>
      <c r="T56" s="28"/>
      <c r="U56" s="28"/>
      <c r="V56" s="28"/>
      <c r="W56" s="28"/>
      <c r="X56" s="25"/>
      <c r="Y56" s="25"/>
      <c r="Z56" s="25"/>
      <c r="AA56" s="28"/>
      <c r="AB56" s="28"/>
      <c r="AC56" s="28"/>
      <c r="AD56" s="28"/>
      <c r="AE56" s="28"/>
      <c r="AF56" s="28"/>
      <c r="AG56" s="28"/>
      <c r="AH56" s="28"/>
      <c r="AI56" s="28"/>
    </row>
    <row r="57" spans="2:35" ht="15" customHeight="1" outlineLevel="1" x14ac:dyDescent="0.3">
      <c r="B57" s="148" t="s">
        <v>126</v>
      </c>
      <c r="C57" s="40" t="s">
        <v>45</v>
      </c>
      <c r="D57" s="62"/>
      <c r="E57" s="62"/>
      <c r="F57" s="62"/>
      <c r="G57" s="62"/>
      <c r="H57" s="151">
        <v>0</v>
      </c>
      <c r="I57" s="151">
        <v>0</v>
      </c>
      <c r="J57" s="151">
        <v>0</v>
      </c>
      <c r="K57" s="151">
        <v>0</v>
      </c>
      <c r="L57" s="151">
        <v>0</v>
      </c>
      <c r="M57" s="151">
        <v>0</v>
      </c>
      <c r="N57" s="66" t="s">
        <v>74</v>
      </c>
      <c r="O57" s="153">
        <f t="shared" si="10"/>
        <v>0</v>
      </c>
      <c r="P57" s="154"/>
      <c r="Q57" s="155"/>
      <c r="R57" s="28"/>
      <c r="S57" s="28"/>
      <c r="T57" s="28"/>
      <c r="U57" s="28"/>
      <c r="V57" s="28"/>
      <c r="W57" s="28"/>
      <c r="X57" s="25"/>
      <c r="Y57" s="25"/>
      <c r="Z57" s="25"/>
      <c r="AA57" s="28"/>
      <c r="AB57" s="28"/>
      <c r="AC57" s="28"/>
      <c r="AD57" s="28"/>
      <c r="AE57" s="28"/>
      <c r="AF57" s="28"/>
      <c r="AG57" s="28"/>
      <c r="AH57" s="28"/>
      <c r="AI57" s="28"/>
    </row>
    <row r="58" spans="2:35" ht="15" customHeight="1" outlineLevel="1" x14ac:dyDescent="0.3">
      <c r="B58" s="148" t="s">
        <v>131</v>
      </c>
      <c r="C58" s="40" t="s">
        <v>45</v>
      </c>
      <c r="D58" s="62"/>
      <c r="E58" s="62"/>
      <c r="F58" s="62"/>
      <c r="G58" s="62"/>
      <c r="H58" s="151">
        <v>0</v>
      </c>
      <c r="I58" s="151">
        <v>0</v>
      </c>
      <c r="J58" s="151">
        <v>0</v>
      </c>
      <c r="K58" s="151">
        <v>0</v>
      </c>
      <c r="L58" s="151">
        <v>0</v>
      </c>
      <c r="M58" s="151">
        <v>0</v>
      </c>
      <c r="N58" s="66" t="s">
        <v>74</v>
      </c>
      <c r="O58" s="153">
        <f t="shared" si="10"/>
        <v>0</v>
      </c>
      <c r="P58" s="154"/>
      <c r="Q58" s="155"/>
      <c r="R58" s="28"/>
      <c r="S58" s="28"/>
      <c r="T58" s="28"/>
      <c r="U58" s="28"/>
      <c r="V58" s="28"/>
      <c r="W58" s="28"/>
      <c r="X58" s="25"/>
      <c r="Y58" s="25"/>
      <c r="Z58" s="25"/>
      <c r="AA58" s="28"/>
      <c r="AB58" s="28"/>
      <c r="AC58" s="28"/>
      <c r="AD58" s="28"/>
      <c r="AE58" s="28"/>
      <c r="AF58" s="28"/>
      <c r="AG58" s="28"/>
      <c r="AH58" s="28"/>
      <c r="AI58" s="28"/>
    </row>
    <row r="59" spans="2:35" s="3" customFormat="1" ht="15.6" hidden="1" outlineLevel="1" x14ac:dyDescent="0.3">
      <c r="B59" s="42" t="s">
        <v>46</v>
      </c>
      <c r="C59" s="201" t="s">
        <v>87</v>
      </c>
      <c r="D59" s="214"/>
      <c r="E59" s="214"/>
      <c r="F59" s="214"/>
      <c r="G59" s="214"/>
      <c r="H59" s="214"/>
      <c r="I59" s="214"/>
      <c r="J59" s="214"/>
      <c r="K59" s="214"/>
      <c r="L59" s="214"/>
      <c r="M59" s="214"/>
      <c r="N59" s="214"/>
      <c r="O59" s="201"/>
      <c r="P59" s="201"/>
      <c r="Q59" s="202"/>
    </row>
    <row r="60" spans="2:35" ht="18.75" hidden="1" customHeight="1" outlineLevel="1" x14ac:dyDescent="0.25">
      <c r="B60" s="43" t="s">
        <v>93</v>
      </c>
      <c r="C60" s="40" t="s">
        <v>45</v>
      </c>
      <c r="D60" s="41">
        <f>D41</f>
        <v>0</v>
      </c>
      <c r="E60" s="41">
        <f>D60+E41</f>
        <v>0</v>
      </c>
      <c r="F60" s="41">
        <f t="shared" ref="F60:M60" si="11">E60+F41</f>
        <v>0</v>
      </c>
      <c r="G60" s="41">
        <f t="shared" si="11"/>
        <v>0</v>
      </c>
      <c r="H60" s="41">
        <f t="shared" si="11"/>
        <v>0</v>
      </c>
      <c r="I60" s="41">
        <f t="shared" si="11"/>
        <v>0</v>
      </c>
      <c r="J60" s="41">
        <f t="shared" si="11"/>
        <v>0</v>
      </c>
      <c r="K60" s="41">
        <f t="shared" si="11"/>
        <v>0</v>
      </c>
      <c r="L60" s="41">
        <f t="shared" si="11"/>
        <v>0</v>
      </c>
      <c r="M60" s="41">
        <f t="shared" si="11"/>
        <v>0</v>
      </c>
      <c r="N60" s="66" t="s">
        <v>74</v>
      </c>
      <c r="O60" s="161" t="s">
        <v>47</v>
      </c>
      <c r="P60" s="162"/>
      <c r="Q60" s="163"/>
    </row>
    <row r="61" spans="2:35" hidden="1" outlineLevel="1" x14ac:dyDescent="0.25">
      <c r="B61" s="43" t="s">
        <v>94</v>
      </c>
      <c r="C61" s="40" t="s">
        <v>45</v>
      </c>
      <c r="D61" s="41">
        <f>D46</f>
        <v>0</v>
      </c>
      <c r="E61" s="41">
        <f t="shared" ref="E61:M61" si="12">D61+E46</f>
        <v>0</v>
      </c>
      <c r="F61" s="41">
        <f t="shared" si="12"/>
        <v>0</v>
      </c>
      <c r="G61" s="41">
        <f t="shared" si="12"/>
        <v>0</v>
      </c>
      <c r="H61" s="41">
        <f t="shared" si="12"/>
        <v>0</v>
      </c>
      <c r="I61" s="41">
        <f t="shared" si="12"/>
        <v>0</v>
      </c>
      <c r="J61" s="41">
        <f t="shared" si="12"/>
        <v>0</v>
      </c>
      <c r="K61" s="41">
        <f t="shared" si="12"/>
        <v>0</v>
      </c>
      <c r="L61" s="41">
        <f t="shared" si="12"/>
        <v>0</v>
      </c>
      <c r="M61" s="41">
        <f t="shared" si="12"/>
        <v>0</v>
      </c>
      <c r="N61" s="66" t="s">
        <v>74</v>
      </c>
      <c r="O61" s="161" t="s">
        <v>47</v>
      </c>
      <c r="P61" s="162"/>
      <c r="Q61" s="163"/>
    </row>
    <row r="62" spans="2:35" hidden="1" outlineLevel="1" x14ac:dyDescent="0.25">
      <c r="B62" s="43" t="s">
        <v>95</v>
      </c>
      <c r="C62" s="40" t="s">
        <v>45</v>
      </c>
      <c r="D62" s="41">
        <f>D51</f>
        <v>0</v>
      </c>
      <c r="E62" s="41">
        <f t="shared" ref="E62:M62" si="13">D62+E51</f>
        <v>0</v>
      </c>
      <c r="F62" s="41">
        <f t="shared" si="13"/>
        <v>0</v>
      </c>
      <c r="G62" s="41">
        <f t="shared" si="13"/>
        <v>0</v>
      </c>
      <c r="H62" s="41">
        <f t="shared" si="13"/>
        <v>0</v>
      </c>
      <c r="I62" s="41">
        <f t="shared" si="13"/>
        <v>0</v>
      </c>
      <c r="J62" s="41">
        <f t="shared" si="13"/>
        <v>0</v>
      </c>
      <c r="K62" s="41">
        <f t="shared" si="13"/>
        <v>0</v>
      </c>
      <c r="L62" s="41">
        <f t="shared" si="13"/>
        <v>0</v>
      </c>
      <c r="M62" s="41">
        <f t="shared" si="13"/>
        <v>0</v>
      </c>
      <c r="N62" s="66" t="s">
        <v>74</v>
      </c>
      <c r="O62" s="161" t="s">
        <v>47</v>
      </c>
      <c r="P62" s="162"/>
      <c r="Q62" s="163"/>
    </row>
    <row r="63" spans="2:35" hidden="1" outlineLevel="1" x14ac:dyDescent="0.25">
      <c r="B63" s="43" t="s">
        <v>96</v>
      </c>
      <c r="C63" s="40" t="s">
        <v>45</v>
      </c>
      <c r="D63" s="41">
        <f>D55</f>
        <v>0</v>
      </c>
      <c r="E63" s="41">
        <f t="shared" ref="E63:M63" si="14">E55+D63</f>
        <v>0</v>
      </c>
      <c r="F63" s="41">
        <f t="shared" si="14"/>
        <v>0</v>
      </c>
      <c r="G63" s="41">
        <f t="shared" si="14"/>
        <v>0</v>
      </c>
      <c r="H63" s="41">
        <f t="shared" si="14"/>
        <v>0</v>
      </c>
      <c r="I63" s="41">
        <f t="shared" si="14"/>
        <v>0</v>
      </c>
      <c r="J63" s="41">
        <f t="shared" si="14"/>
        <v>0</v>
      </c>
      <c r="K63" s="41">
        <f t="shared" si="14"/>
        <v>0</v>
      </c>
      <c r="L63" s="41">
        <f t="shared" si="14"/>
        <v>0</v>
      </c>
      <c r="M63" s="41">
        <f t="shared" si="14"/>
        <v>0</v>
      </c>
      <c r="N63" s="66" t="s">
        <v>74</v>
      </c>
      <c r="O63" s="161" t="s">
        <v>47</v>
      </c>
      <c r="P63" s="162"/>
      <c r="Q63" s="163"/>
    </row>
    <row r="64" spans="2:35" s="3" customFormat="1" ht="15.6" hidden="1" outlineLevel="1" x14ac:dyDescent="0.3">
      <c r="B64" s="42" t="s">
        <v>48</v>
      </c>
      <c r="C64" s="201" t="s">
        <v>97</v>
      </c>
      <c r="D64" s="201"/>
      <c r="E64" s="201"/>
      <c r="F64" s="201"/>
      <c r="G64" s="201"/>
      <c r="H64" s="201"/>
      <c r="I64" s="201"/>
      <c r="J64" s="201"/>
      <c r="K64" s="201"/>
      <c r="L64" s="201"/>
      <c r="M64" s="201"/>
      <c r="N64" s="201"/>
      <c r="O64" s="201"/>
      <c r="P64" s="201"/>
      <c r="Q64" s="202"/>
    </row>
    <row r="65" spans="2:35" s="3" customFormat="1" ht="27.6" hidden="1" outlineLevel="1" x14ac:dyDescent="0.3">
      <c r="B65" s="44" t="s">
        <v>98</v>
      </c>
      <c r="C65" s="65" t="s">
        <v>69</v>
      </c>
      <c r="D65" s="64"/>
      <c r="E65" s="64"/>
      <c r="F65" s="64"/>
      <c r="G65" s="64"/>
      <c r="H65" s="142">
        <f>H42*$D$23+H43*$D$24+H44*$D$25+H45*$D$26+H47*$D$27+H48*$D$28+H49*$D$29+H50*$D$30+H52*$D$31+H53*$D$32+H54*$D$33+H56*$D$34+H57*$D$35+H58*$D$36</f>
        <v>0</v>
      </c>
      <c r="I65" s="142">
        <f t="shared" ref="I65:M65" si="15">I42*$D$23+I43*$D$24+I44*$D$25+I45*$D$26+I47*$D$27+I48*$D$28+I49*$D$29+I50*$D$30+I52*$D$31+I53*$D$32+I54*$D$33+I56*$D$34+I57*$D$35+I58*$D$36</f>
        <v>0</v>
      </c>
      <c r="J65" s="142">
        <f t="shared" si="15"/>
        <v>0</v>
      </c>
      <c r="K65" s="142">
        <f t="shared" si="15"/>
        <v>0</v>
      </c>
      <c r="L65" s="142">
        <f t="shared" si="15"/>
        <v>0</v>
      </c>
      <c r="M65" s="142">
        <f t="shared" si="15"/>
        <v>0</v>
      </c>
      <c r="N65" s="142">
        <f>SUM(H65:M65)*$D$22</f>
        <v>0</v>
      </c>
      <c r="O65" s="215">
        <f>SUM(H65:M65)</f>
        <v>0</v>
      </c>
      <c r="P65" s="215"/>
      <c r="Q65" s="216"/>
    </row>
    <row r="66" spans="2:35" s="5" customFormat="1" ht="27.6" hidden="1" outlineLevel="1" x14ac:dyDescent="0.25">
      <c r="B66" s="44" t="s">
        <v>98</v>
      </c>
      <c r="C66" s="45" t="s">
        <v>49</v>
      </c>
      <c r="D66" s="63">
        <v>0</v>
      </c>
      <c r="E66" s="63">
        <v>0</v>
      </c>
      <c r="F66" s="63">
        <v>0</v>
      </c>
      <c r="G66" s="63">
        <v>0</v>
      </c>
      <c r="H66" s="145">
        <f>H65*$H$23/1000*$H$24</f>
        <v>0</v>
      </c>
      <c r="I66" s="63">
        <f t="shared" ref="I66:M66" si="16">I65*$H$23/1000*$H$24</f>
        <v>0</v>
      </c>
      <c r="J66" s="63">
        <f t="shared" si="16"/>
        <v>0</v>
      </c>
      <c r="K66" s="63">
        <f t="shared" si="16"/>
        <v>0</v>
      </c>
      <c r="L66" s="63">
        <f t="shared" si="16"/>
        <v>0</v>
      </c>
      <c r="M66" s="63">
        <f t="shared" si="16"/>
        <v>0</v>
      </c>
      <c r="N66" s="63">
        <f>SUM(H66:M66)*$D$22</f>
        <v>0</v>
      </c>
      <c r="O66" s="215">
        <f>SUM(H66:M66)</f>
        <v>0</v>
      </c>
      <c r="P66" s="215"/>
      <c r="Q66" s="216"/>
    </row>
    <row r="67" spans="2:35" s="3" customFormat="1" ht="15.6" hidden="1" outlineLevel="1" x14ac:dyDescent="0.3">
      <c r="B67" s="42" t="s">
        <v>50</v>
      </c>
      <c r="C67" s="201" t="s">
        <v>58</v>
      </c>
      <c r="D67" s="201"/>
      <c r="E67" s="201"/>
      <c r="F67" s="201"/>
      <c r="G67" s="201"/>
      <c r="H67" s="201"/>
      <c r="I67" s="201"/>
      <c r="J67" s="201"/>
      <c r="K67" s="201"/>
      <c r="L67" s="201"/>
      <c r="M67" s="201"/>
      <c r="N67" s="201"/>
      <c r="O67" s="201"/>
      <c r="P67" s="201"/>
      <c r="Q67" s="202"/>
    </row>
    <row r="68" spans="2:35" s="49" customFormat="1" hidden="1" outlineLevel="1" x14ac:dyDescent="0.25">
      <c r="B68" s="46" t="s">
        <v>51</v>
      </c>
      <c r="C68" s="47" t="s">
        <v>52</v>
      </c>
      <c r="D68" s="48">
        <f t="shared" ref="D68:G68" si="17">D$66/1000</f>
        <v>0</v>
      </c>
      <c r="E68" s="48">
        <f t="shared" si="17"/>
        <v>0</v>
      </c>
      <c r="F68" s="48">
        <f t="shared" si="17"/>
        <v>0</v>
      </c>
      <c r="G68" s="48">
        <f t="shared" si="17"/>
        <v>0</v>
      </c>
      <c r="H68" s="48">
        <f>H$66/1000</f>
        <v>0</v>
      </c>
      <c r="I68" s="48">
        <f t="shared" ref="I68:M68" si="18">I$66/1000</f>
        <v>0</v>
      </c>
      <c r="J68" s="48">
        <f t="shared" si="18"/>
        <v>0</v>
      </c>
      <c r="K68" s="48">
        <f t="shared" si="18"/>
        <v>0</v>
      </c>
      <c r="L68" s="48">
        <f t="shared" si="18"/>
        <v>0</v>
      </c>
      <c r="M68" s="48">
        <f t="shared" si="18"/>
        <v>0</v>
      </c>
      <c r="N68" s="48">
        <f>SUM(H68:M68)*$D$22</f>
        <v>0</v>
      </c>
      <c r="O68" s="215">
        <f t="shared" ref="O68:O72" si="19">SUM(D68:M68)</f>
        <v>0</v>
      </c>
      <c r="P68" s="215"/>
      <c r="Q68" s="216"/>
      <c r="R68" s="28"/>
      <c r="S68" s="28"/>
      <c r="T68" s="35"/>
      <c r="U68" s="35"/>
      <c r="V68" s="35"/>
      <c r="W68" s="35"/>
      <c r="X68" s="35"/>
      <c r="Y68" s="35"/>
      <c r="Z68" s="35"/>
      <c r="AA68" s="35"/>
      <c r="AB68" s="35"/>
      <c r="AC68" s="35"/>
      <c r="AD68" s="35"/>
      <c r="AE68" s="35"/>
      <c r="AF68" s="28"/>
      <c r="AG68" s="28"/>
      <c r="AH68" s="28"/>
      <c r="AI68" s="28"/>
    </row>
    <row r="69" spans="2:35" s="49" customFormat="1" hidden="1" outlineLevel="1" x14ac:dyDescent="0.25">
      <c r="B69" s="46" t="s">
        <v>53</v>
      </c>
      <c r="C69" s="47" t="s">
        <v>52</v>
      </c>
      <c r="D69" s="48">
        <f>D68</f>
        <v>0</v>
      </c>
      <c r="E69" s="48">
        <f t="shared" ref="E69:M69" si="20">E68+D69</f>
        <v>0</v>
      </c>
      <c r="F69" s="48">
        <f t="shared" si="20"/>
        <v>0</v>
      </c>
      <c r="G69" s="48">
        <f t="shared" si="20"/>
        <v>0</v>
      </c>
      <c r="H69" s="48">
        <f t="shared" si="20"/>
        <v>0</v>
      </c>
      <c r="I69" s="48">
        <f t="shared" si="20"/>
        <v>0</v>
      </c>
      <c r="J69" s="48">
        <f t="shared" si="20"/>
        <v>0</v>
      </c>
      <c r="K69" s="48">
        <f t="shared" si="20"/>
        <v>0</v>
      </c>
      <c r="L69" s="48">
        <f t="shared" si="20"/>
        <v>0</v>
      </c>
      <c r="M69" s="48">
        <f t="shared" si="20"/>
        <v>0</v>
      </c>
      <c r="N69" s="66" t="s">
        <v>74</v>
      </c>
      <c r="O69" s="215">
        <f t="shared" si="19"/>
        <v>0</v>
      </c>
      <c r="P69" s="215"/>
      <c r="Q69" s="216"/>
      <c r="R69" s="28"/>
      <c r="S69" s="28"/>
      <c r="T69" s="28"/>
      <c r="U69" s="28"/>
      <c r="V69" s="28"/>
      <c r="W69" s="28"/>
      <c r="X69" s="28"/>
      <c r="Y69" s="28"/>
      <c r="Z69" s="28"/>
      <c r="AA69" s="28"/>
      <c r="AB69" s="28"/>
      <c r="AC69" s="28"/>
      <c r="AD69" s="28"/>
      <c r="AE69" s="28"/>
      <c r="AF69" s="28"/>
      <c r="AG69" s="28"/>
      <c r="AH69" s="28"/>
      <c r="AI69" s="28"/>
    </row>
    <row r="70" spans="2:35" s="54" customFormat="1" hidden="1" outlineLevel="1" x14ac:dyDescent="0.25">
      <c r="B70" s="50" t="s">
        <v>54</v>
      </c>
      <c r="C70" s="51" t="s">
        <v>52</v>
      </c>
      <c r="D70" s="52">
        <f>D68*(1-'[1]Statistika ir koeficientai'!DX7)</f>
        <v>0</v>
      </c>
      <c r="E70" s="52">
        <f>E68*(1-'[1]Statistika ir koeficientai'!DY7)</f>
        <v>0</v>
      </c>
      <c r="F70" s="52">
        <f>F68*(1-'[1]Statistika ir koeficientai'!DZ7)</f>
        <v>0</v>
      </c>
      <c r="G70" s="52">
        <f>G68*(1-'[1]Statistika ir koeficientai'!EB7)</f>
        <v>0</v>
      </c>
      <c r="H70" s="52">
        <f>H68*(1-'[1]Statistika ir koeficientai'!EC7)</f>
        <v>0</v>
      </c>
      <c r="I70" s="52">
        <f>I68*(1-'[1]Statistika ir koeficientai'!ED$7)</f>
        <v>0</v>
      </c>
      <c r="J70" s="52">
        <f>J68*(1-'[1]Statistika ir koeficientai'!EE$7)</f>
        <v>0</v>
      </c>
      <c r="K70" s="52">
        <f>K68*(1-'[1]Statistika ir koeficientai'!EF$7)</f>
        <v>0</v>
      </c>
      <c r="L70" s="52">
        <f>L68*(1-'[1]Statistika ir koeficientai'!EG$7)</f>
        <v>0</v>
      </c>
      <c r="M70" s="52">
        <f>M68*(1-'[1]Statistika ir koeficientai'!EH$7)</f>
        <v>0</v>
      </c>
      <c r="N70" s="52">
        <f>SUM(H70:M70)*$D$22</f>
        <v>0</v>
      </c>
      <c r="O70" s="199">
        <f t="shared" si="19"/>
        <v>0</v>
      </c>
      <c r="P70" s="199"/>
      <c r="Q70" s="200"/>
      <c r="R70" s="53"/>
      <c r="S70" s="53"/>
      <c r="T70" s="53"/>
      <c r="U70" s="53"/>
      <c r="V70" s="53"/>
      <c r="W70" s="53"/>
      <c r="X70" s="53"/>
      <c r="Y70" s="53"/>
      <c r="Z70" s="53"/>
      <c r="AA70" s="53"/>
      <c r="AB70" s="53"/>
      <c r="AC70" s="53"/>
      <c r="AD70" s="53"/>
      <c r="AE70" s="53"/>
      <c r="AF70" s="53"/>
      <c r="AG70" s="53"/>
      <c r="AH70" s="53"/>
      <c r="AI70" s="53"/>
    </row>
    <row r="71" spans="2:35" s="54" customFormat="1" hidden="1" outlineLevel="1" x14ac:dyDescent="0.25">
      <c r="B71" s="50" t="s">
        <v>55</v>
      </c>
      <c r="C71" s="51" t="s">
        <v>52</v>
      </c>
      <c r="D71" s="52">
        <f>D70</f>
        <v>0</v>
      </c>
      <c r="E71" s="52">
        <f t="shared" ref="E71:L71" si="21">D71+E70</f>
        <v>0</v>
      </c>
      <c r="F71" s="52">
        <f t="shared" si="21"/>
        <v>0</v>
      </c>
      <c r="G71" s="52">
        <f t="shared" si="21"/>
        <v>0</v>
      </c>
      <c r="H71" s="52">
        <f t="shared" si="21"/>
        <v>0</v>
      </c>
      <c r="I71" s="52">
        <f t="shared" si="21"/>
        <v>0</v>
      </c>
      <c r="J71" s="52">
        <f t="shared" si="21"/>
        <v>0</v>
      </c>
      <c r="K71" s="52">
        <f t="shared" si="21"/>
        <v>0</v>
      </c>
      <c r="L71" s="52">
        <f t="shared" si="21"/>
        <v>0</v>
      </c>
      <c r="M71" s="52">
        <f>L71+M70</f>
        <v>0</v>
      </c>
      <c r="N71" s="66" t="s">
        <v>74</v>
      </c>
      <c r="O71" s="199">
        <f t="shared" si="19"/>
        <v>0</v>
      </c>
      <c r="P71" s="199"/>
      <c r="Q71" s="200"/>
      <c r="R71" s="53"/>
      <c r="S71" s="53"/>
      <c r="T71" s="53"/>
      <c r="U71" s="53"/>
      <c r="V71" s="53"/>
      <c r="W71" s="53"/>
      <c r="X71" s="53"/>
      <c r="Y71" s="53"/>
      <c r="Z71" s="53"/>
      <c r="AA71" s="53"/>
      <c r="AB71" s="53"/>
      <c r="AC71" s="53"/>
      <c r="AD71" s="53"/>
      <c r="AE71" s="53"/>
      <c r="AF71" s="53"/>
      <c r="AG71" s="53"/>
      <c r="AH71" s="53"/>
      <c r="AI71" s="53"/>
    </row>
    <row r="72" spans="2:35" s="54" customFormat="1" hidden="1" outlineLevel="1" x14ac:dyDescent="0.25">
      <c r="B72" s="50" t="s">
        <v>56</v>
      </c>
      <c r="C72" s="51" t="s">
        <v>52</v>
      </c>
      <c r="D72" s="52">
        <f>D68*('[1]Statistika ir koeficientai'!DX7)</f>
        <v>0</v>
      </c>
      <c r="E72" s="52">
        <f>E68*('[1]Statistika ir koeficientai'!DY7)</f>
        <v>0</v>
      </c>
      <c r="F72" s="52">
        <f>F68*('[1]Statistika ir koeficientai'!DZ7)</f>
        <v>0</v>
      </c>
      <c r="G72" s="52">
        <f>G68*('[1]Statistika ir koeficientai'!EB7)</f>
        <v>0</v>
      </c>
      <c r="H72" s="52">
        <f>H68*('[1]Statistika ir koeficientai'!EC7)</f>
        <v>0</v>
      </c>
      <c r="I72" s="52">
        <f>I68*('[1]Statistika ir koeficientai'!ED$7)</f>
        <v>0</v>
      </c>
      <c r="J72" s="52">
        <f>J68*('[1]Statistika ir koeficientai'!EE$7)</f>
        <v>0</v>
      </c>
      <c r="K72" s="52">
        <f>K68*('[1]Statistika ir koeficientai'!EF$7)</f>
        <v>0</v>
      </c>
      <c r="L72" s="52">
        <f>L68*('[1]Statistika ir koeficientai'!EG$7)</f>
        <v>0</v>
      </c>
      <c r="M72" s="52">
        <f>M68*('[1]Statistika ir koeficientai'!EH$7)</f>
        <v>0</v>
      </c>
      <c r="N72" s="52">
        <f>SUM(H72:M72)*$D$22</f>
        <v>0</v>
      </c>
      <c r="O72" s="199">
        <f t="shared" si="19"/>
        <v>0</v>
      </c>
      <c r="P72" s="199"/>
      <c r="Q72" s="200"/>
      <c r="R72" s="53"/>
      <c r="S72" s="53"/>
      <c r="T72" s="53"/>
      <c r="U72" s="53"/>
      <c r="V72" s="53"/>
      <c r="W72" s="53"/>
      <c r="X72" s="53"/>
      <c r="Y72" s="53"/>
      <c r="Z72" s="53"/>
      <c r="AA72" s="53"/>
      <c r="AB72" s="53"/>
      <c r="AC72" s="53"/>
      <c r="AD72" s="53"/>
      <c r="AE72" s="53"/>
      <c r="AF72" s="53"/>
      <c r="AG72" s="53"/>
      <c r="AH72" s="53"/>
      <c r="AI72" s="53"/>
    </row>
    <row r="73" spans="2:35" s="54" customFormat="1" ht="15.6" hidden="1" outlineLevel="1" x14ac:dyDescent="0.25">
      <c r="B73" s="42" t="s">
        <v>57</v>
      </c>
      <c r="C73" s="201" t="s">
        <v>58</v>
      </c>
      <c r="D73" s="201"/>
      <c r="E73" s="201"/>
      <c r="F73" s="201"/>
      <c r="G73" s="201"/>
      <c r="H73" s="201"/>
      <c r="I73" s="201"/>
      <c r="J73" s="201"/>
      <c r="K73" s="201"/>
      <c r="L73" s="201"/>
      <c r="M73" s="201"/>
      <c r="N73" s="201"/>
      <c r="O73" s="201"/>
      <c r="P73" s="201"/>
      <c r="Q73" s="202"/>
      <c r="R73" s="53"/>
      <c r="S73" s="53"/>
      <c r="T73" s="53"/>
      <c r="U73" s="53"/>
      <c r="V73" s="53"/>
      <c r="W73" s="53"/>
      <c r="X73" s="53"/>
      <c r="Y73" s="53"/>
      <c r="Z73" s="53"/>
      <c r="AA73" s="53"/>
      <c r="AB73" s="53"/>
      <c r="AC73" s="53"/>
      <c r="AD73" s="53"/>
      <c r="AE73" s="53"/>
      <c r="AF73" s="53"/>
      <c r="AG73" s="53"/>
      <c r="AH73" s="53"/>
      <c r="AI73" s="53"/>
    </row>
    <row r="74" spans="2:35" s="54" customFormat="1" hidden="1" outlineLevel="1" x14ac:dyDescent="0.25">
      <c r="B74" s="50" t="s">
        <v>54</v>
      </c>
      <c r="C74" s="51" t="s">
        <v>59</v>
      </c>
      <c r="D74" s="52">
        <f t="shared" ref="D74:M74" si="22">D71/3.6</f>
        <v>0</v>
      </c>
      <c r="E74" s="52">
        <f t="shared" si="22"/>
        <v>0</v>
      </c>
      <c r="F74" s="52">
        <f t="shared" si="22"/>
        <v>0</v>
      </c>
      <c r="G74" s="52">
        <f t="shared" si="22"/>
        <v>0</v>
      </c>
      <c r="H74" s="52">
        <f t="shared" si="22"/>
        <v>0</v>
      </c>
      <c r="I74" s="52">
        <f t="shared" si="22"/>
        <v>0</v>
      </c>
      <c r="J74" s="52">
        <f t="shared" si="22"/>
        <v>0</v>
      </c>
      <c r="K74" s="52">
        <f t="shared" si="22"/>
        <v>0</v>
      </c>
      <c r="L74" s="52">
        <f t="shared" si="22"/>
        <v>0</v>
      </c>
      <c r="M74" s="52">
        <f t="shared" si="22"/>
        <v>0</v>
      </c>
      <c r="N74" s="66" t="s">
        <v>74</v>
      </c>
      <c r="O74" s="199">
        <f>SUM(D74:M74)</f>
        <v>0</v>
      </c>
      <c r="P74" s="199"/>
      <c r="Q74" s="200"/>
      <c r="R74" s="53"/>
      <c r="S74" s="53"/>
      <c r="T74" s="53"/>
      <c r="U74" s="53"/>
      <c r="V74" s="53"/>
      <c r="W74" s="53"/>
      <c r="X74" s="53"/>
      <c r="Y74" s="53"/>
      <c r="Z74" s="53"/>
      <c r="AA74" s="53"/>
      <c r="AB74" s="53"/>
      <c r="AC74" s="53"/>
      <c r="AD74" s="53"/>
      <c r="AE74" s="53"/>
      <c r="AF74" s="53"/>
      <c r="AG74" s="53"/>
      <c r="AH74" s="53"/>
      <c r="AI74" s="53"/>
    </row>
    <row r="75" spans="2:35" s="3" customFormat="1" ht="15.6" outlineLevel="1" x14ac:dyDescent="0.3">
      <c r="B75" s="42" t="s">
        <v>60</v>
      </c>
      <c r="C75" s="201" t="s">
        <v>61</v>
      </c>
      <c r="D75" s="201"/>
      <c r="E75" s="201"/>
      <c r="F75" s="201"/>
      <c r="G75" s="201"/>
      <c r="H75" s="201"/>
      <c r="I75" s="201"/>
      <c r="J75" s="201"/>
      <c r="K75" s="201"/>
      <c r="L75" s="201"/>
      <c r="M75" s="201"/>
      <c r="N75" s="201"/>
      <c r="O75" s="201"/>
      <c r="P75" s="201"/>
      <c r="Q75" s="202"/>
    </row>
    <row r="76" spans="2:35" outlineLevel="1" x14ac:dyDescent="0.25">
      <c r="B76" s="39" t="s">
        <v>84</v>
      </c>
      <c r="C76" s="26" t="s">
        <v>62</v>
      </c>
      <c r="D76" s="55">
        <f>D70*$E$122*1000</f>
        <v>0</v>
      </c>
      <c r="E76" s="55">
        <f>E70*$E$122*1000</f>
        <v>0</v>
      </c>
      <c r="F76" s="55">
        <f t="shared" ref="F76:G76" si="23">F70*$H$20</f>
        <v>0</v>
      </c>
      <c r="G76" s="55">
        <f t="shared" si="23"/>
        <v>0</v>
      </c>
      <c r="H76" s="55">
        <f>H70*$H$20</f>
        <v>0</v>
      </c>
      <c r="I76" s="55">
        <f t="shared" ref="I76:M76" si="24">I70*$H$20</f>
        <v>0</v>
      </c>
      <c r="J76" s="55">
        <f t="shared" si="24"/>
        <v>0</v>
      </c>
      <c r="K76" s="55">
        <f t="shared" si="24"/>
        <v>0</v>
      </c>
      <c r="L76" s="55">
        <f t="shared" si="24"/>
        <v>0</v>
      </c>
      <c r="M76" s="55">
        <f t="shared" si="24"/>
        <v>0</v>
      </c>
      <c r="N76" s="55">
        <f>SUM(H76:M76)*$D$22</f>
        <v>0</v>
      </c>
      <c r="O76" s="203">
        <f>SUM(D76:M76)</f>
        <v>0</v>
      </c>
      <c r="P76" s="203"/>
      <c r="Q76" s="204"/>
      <c r="R76" s="28"/>
      <c r="S76" s="28"/>
      <c r="T76" s="28"/>
      <c r="U76" s="28"/>
      <c r="V76" s="28"/>
      <c r="W76" s="28"/>
      <c r="X76" s="28"/>
      <c r="Y76" s="28"/>
      <c r="Z76" s="28"/>
      <c r="AA76" s="28"/>
      <c r="AB76" s="28"/>
      <c r="AC76" s="28"/>
      <c r="AD76" s="28"/>
      <c r="AE76" s="28"/>
      <c r="AF76" s="28"/>
      <c r="AG76" s="28"/>
      <c r="AH76" s="28"/>
      <c r="AI76" s="28"/>
    </row>
    <row r="77" spans="2:35" s="3" customFormat="1" ht="15.6" outlineLevel="1" x14ac:dyDescent="0.3">
      <c r="B77" s="42" t="s">
        <v>63</v>
      </c>
      <c r="C77" s="201" t="s">
        <v>64</v>
      </c>
      <c r="D77" s="201"/>
      <c r="E77" s="201"/>
      <c r="F77" s="201"/>
      <c r="G77" s="201"/>
      <c r="H77" s="201"/>
      <c r="I77" s="201"/>
      <c r="J77" s="201"/>
      <c r="K77" s="201"/>
      <c r="L77" s="201"/>
      <c r="M77" s="201"/>
      <c r="N77" s="201"/>
      <c r="O77" s="201"/>
      <c r="P77" s="201"/>
      <c r="Q77" s="202"/>
    </row>
    <row r="78" spans="2:35" ht="14.4" outlineLevel="1" thickBot="1" x14ac:dyDescent="0.3">
      <c r="B78" s="56" t="s">
        <v>85</v>
      </c>
      <c r="C78" s="57" t="s">
        <v>76</v>
      </c>
      <c r="D78" s="58">
        <f>D76</f>
        <v>0</v>
      </c>
      <c r="E78" s="58">
        <f>D78+E76/1000</f>
        <v>0</v>
      </c>
      <c r="F78" s="58">
        <f>E78+F76/1000</f>
        <v>0</v>
      </c>
      <c r="G78" s="58">
        <f>F78+G76/1000</f>
        <v>0</v>
      </c>
      <c r="H78" s="58">
        <f t="shared" ref="H78:M78" si="25">G78+H76</f>
        <v>0</v>
      </c>
      <c r="I78" s="58">
        <f t="shared" si="25"/>
        <v>0</v>
      </c>
      <c r="J78" s="58">
        <f t="shared" si="25"/>
        <v>0</v>
      </c>
      <c r="K78" s="58">
        <f t="shared" si="25"/>
        <v>0</v>
      </c>
      <c r="L78" s="58">
        <f t="shared" si="25"/>
        <v>0</v>
      </c>
      <c r="M78" s="58">
        <f t="shared" si="25"/>
        <v>0</v>
      </c>
      <c r="N78" s="152" t="s">
        <v>74</v>
      </c>
      <c r="O78" s="197">
        <f>SUM(D78:M78)</f>
        <v>0</v>
      </c>
      <c r="P78" s="197"/>
      <c r="Q78" s="198"/>
      <c r="R78" s="28"/>
      <c r="S78" s="28"/>
      <c r="T78" s="28"/>
      <c r="U78" s="28"/>
      <c r="V78" s="28"/>
      <c r="W78" s="28"/>
      <c r="X78" s="28"/>
      <c r="Y78" s="28"/>
      <c r="Z78" s="28"/>
      <c r="AA78" s="28"/>
      <c r="AB78" s="28"/>
      <c r="AC78" s="28"/>
      <c r="AD78" s="28"/>
      <c r="AE78" s="28"/>
      <c r="AF78" s="28"/>
      <c r="AG78" s="28"/>
      <c r="AH78" s="28"/>
      <c r="AI78" s="28"/>
    </row>
    <row r="79" spans="2:35" hidden="1" x14ac:dyDescent="0.25">
      <c r="C79" s="59"/>
      <c r="D79" s="59"/>
      <c r="E79" s="59"/>
      <c r="F79" s="59"/>
      <c r="G79" s="59"/>
      <c r="H79" s="59"/>
      <c r="I79" s="59"/>
      <c r="J79" s="59"/>
      <c r="K79" s="59"/>
      <c r="L79" s="59"/>
      <c r="M79" s="59"/>
      <c r="N79" s="59"/>
      <c r="O79" s="59"/>
      <c r="P79" s="60" t="s">
        <v>103</v>
      </c>
      <c r="Q79" s="144" t="e">
        <f>D20/O78</f>
        <v>#DIV/0!</v>
      </c>
      <c r="R79" s="2" t="s">
        <v>104</v>
      </c>
    </row>
    <row r="80" spans="2:35" x14ac:dyDescent="0.25">
      <c r="C80" s="59"/>
      <c r="D80" s="60"/>
      <c r="E80" s="60"/>
      <c r="F80" s="60"/>
      <c r="G80" s="60"/>
      <c r="H80" s="60"/>
      <c r="I80" s="60"/>
      <c r="J80" s="60"/>
      <c r="K80" s="60"/>
      <c r="L80" s="60"/>
      <c r="M80" s="60"/>
      <c r="N80" s="60"/>
      <c r="O80" s="60"/>
      <c r="P80" s="59"/>
    </row>
    <row r="81" spans="1:18" s="5" customFormat="1" ht="15" customHeight="1" x14ac:dyDescent="0.25">
      <c r="B81" s="90"/>
      <c r="C81" s="90"/>
      <c r="D81" s="90"/>
      <c r="E81" s="90"/>
      <c r="F81" s="90"/>
      <c r="G81" s="90"/>
      <c r="H81" s="90"/>
      <c r="I81" s="90"/>
      <c r="J81" s="90"/>
      <c r="K81" s="90"/>
      <c r="L81" s="90"/>
      <c r="M81" s="90"/>
      <c r="N81" s="90"/>
      <c r="O81" s="90"/>
      <c r="P81" s="90"/>
      <c r="Q81" s="90"/>
    </row>
    <row r="82" spans="1:18" s="5" customFormat="1" ht="15" customHeight="1" x14ac:dyDescent="0.25">
      <c r="B82" s="90"/>
      <c r="C82" s="90"/>
      <c r="D82" s="90"/>
      <c r="E82" s="90"/>
      <c r="F82" s="90"/>
      <c r="G82" s="90"/>
      <c r="H82" s="90"/>
      <c r="I82" s="90"/>
      <c r="J82" s="90"/>
      <c r="K82" s="90"/>
      <c r="L82" s="90"/>
      <c r="M82" s="90"/>
      <c r="N82" s="90"/>
      <c r="O82" s="90"/>
      <c r="P82" s="90"/>
      <c r="Q82" s="90"/>
    </row>
    <row r="83" spans="1:18" s="5" customFormat="1" x14ac:dyDescent="0.25"/>
    <row r="84" spans="1:18" s="6" customFormat="1" ht="18" x14ac:dyDescent="0.35">
      <c r="B84" s="91"/>
      <c r="C84" s="91"/>
      <c r="D84" s="91"/>
      <c r="E84" s="91"/>
      <c r="F84" s="91"/>
      <c r="G84" s="91"/>
      <c r="H84" s="91"/>
      <c r="I84" s="91"/>
      <c r="J84" s="91"/>
      <c r="K84" s="91"/>
      <c r="L84" s="91"/>
      <c r="M84" s="91"/>
      <c r="N84" s="91"/>
      <c r="O84" s="91"/>
      <c r="P84" s="91"/>
      <c r="Q84" s="91"/>
    </row>
    <row r="85" spans="1:18" s="3" customFormat="1" ht="15.6" x14ac:dyDescent="0.3">
      <c r="B85" s="25"/>
      <c r="C85" s="68"/>
      <c r="D85" s="68"/>
      <c r="E85" s="68"/>
      <c r="F85" s="68"/>
      <c r="G85" s="68"/>
      <c r="H85" s="68"/>
      <c r="I85" s="68"/>
      <c r="J85" s="68"/>
      <c r="K85" s="68"/>
      <c r="L85" s="68"/>
      <c r="M85" s="68"/>
      <c r="N85" s="68"/>
      <c r="O85" s="92"/>
      <c r="P85" s="92"/>
      <c r="Q85" s="92"/>
    </row>
    <row r="86" spans="1:18" s="5" customFormat="1" ht="18" x14ac:dyDescent="0.35">
      <c r="B86" s="28"/>
      <c r="C86" s="12"/>
      <c r="D86" s="69"/>
      <c r="E86" s="69"/>
      <c r="F86" s="69"/>
      <c r="G86" s="69"/>
      <c r="H86" s="69"/>
      <c r="I86" s="69"/>
      <c r="J86" s="69"/>
      <c r="K86" s="69"/>
      <c r="L86" s="69"/>
      <c r="M86" s="69"/>
      <c r="N86" s="69"/>
      <c r="O86" s="93"/>
      <c r="P86" s="93"/>
      <c r="Q86" s="93"/>
      <c r="R86" s="6"/>
    </row>
    <row r="87" spans="1:18" s="5" customFormat="1" ht="18" x14ac:dyDescent="0.35">
      <c r="B87" s="28"/>
      <c r="C87" s="12"/>
      <c r="D87" s="69"/>
      <c r="E87" s="69"/>
      <c r="F87" s="69"/>
      <c r="G87" s="69"/>
      <c r="H87" s="69"/>
      <c r="I87" s="69"/>
      <c r="J87" s="69"/>
      <c r="K87" s="69"/>
      <c r="L87" s="69"/>
      <c r="M87" s="69"/>
      <c r="N87" s="69"/>
      <c r="O87" s="93"/>
      <c r="P87" s="93"/>
      <c r="Q87" s="93"/>
      <c r="R87" s="6"/>
    </row>
    <row r="88" spans="1:18" s="5" customFormat="1" x14ac:dyDescent="0.25">
      <c r="B88" s="28"/>
      <c r="C88" s="28"/>
      <c r="D88" s="28"/>
      <c r="E88" s="28"/>
      <c r="F88" s="28"/>
      <c r="G88" s="28"/>
      <c r="H88" s="28"/>
      <c r="I88" s="28"/>
      <c r="J88" s="28"/>
      <c r="K88" s="28"/>
      <c r="L88" s="28"/>
      <c r="M88" s="28"/>
      <c r="N88" s="28"/>
      <c r="O88" s="28"/>
      <c r="P88" s="28"/>
      <c r="Q88" s="28"/>
    </row>
    <row r="89" spans="1:18" s="6" customFormat="1" ht="18" x14ac:dyDescent="0.35">
      <c r="A89" s="3"/>
      <c r="B89" s="94"/>
      <c r="C89" s="94"/>
      <c r="D89" s="94"/>
      <c r="E89" s="19"/>
      <c r="F89" s="94"/>
      <c r="G89" s="94"/>
      <c r="H89" s="94"/>
      <c r="I89" s="94"/>
      <c r="J89" s="94"/>
      <c r="K89" s="19"/>
      <c r="L89" s="94"/>
      <c r="M89" s="94"/>
      <c r="N89" s="94"/>
      <c r="O89" s="94"/>
      <c r="P89" s="94"/>
      <c r="Q89" s="94"/>
    </row>
    <row r="90" spans="1:18" s="3" customFormat="1" ht="15.6" x14ac:dyDescent="0.3">
      <c r="B90" s="68"/>
      <c r="C90" s="68"/>
      <c r="D90" s="68"/>
      <c r="E90" s="25"/>
      <c r="F90" s="68"/>
      <c r="G90" s="68"/>
      <c r="H90" s="68"/>
      <c r="I90" s="68"/>
      <c r="J90" s="68"/>
      <c r="K90" s="25"/>
      <c r="L90" s="70"/>
      <c r="M90" s="95"/>
      <c r="N90" s="95"/>
      <c r="O90" s="95"/>
      <c r="P90" s="95"/>
      <c r="Q90" s="95"/>
    </row>
    <row r="91" spans="1:18" s="5" customFormat="1" ht="15.6" x14ac:dyDescent="0.3">
      <c r="B91" s="31"/>
      <c r="C91" s="32"/>
      <c r="D91" s="32"/>
      <c r="E91" s="28"/>
      <c r="F91" s="71"/>
      <c r="G91" s="68"/>
      <c r="H91" s="70"/>
      <c r="I91" s="72"/>
      <c r="J91" s="25"/>
      <c r="K91" s="28"/>
      <c r="L91" s="32"/>
      <c r="M91" s="31"/>
      <c r="N91" s="31"/>
      <c r="O91" s="31"/>
      <c r="P91" s="31"/>
      <c r="Q91" s="31"/>
    </row>
    <row r="92" spans="1:18" s="5" customFormat="1" ht="15.6" x14ac:dyDescent="0.3">
      <c r="B92" s="31"/>
      <c r="C92" s="32"/>
      <c r="D92" s="32"/>
      <c r="E92" s="28"/>
      <c r="F92" s="73"/>
      <c r="G92" s="68"/>
      <c r="H92" s="70"/>
      <c r="I92" s="74"/>
      <c r="J92" s="25"/>
      <c r="K92" s="28"/>
      <c r="L92" s="32"/>
      <c r="M92" s="31"/>
      <c r="N92" s="31"/>
      <c r="O92" s="31"/>
      <c r="P92" s="31"/>
      <c r="Q92" s="31"/>
    </row>
    <row r="93" spans="1:18" s="5" customFormat="1" ht="15.6" x14ac:dyDescent="0.3">
      <c r="B93" s="31"/>
      <c r="C93" s="32"/>
      <c r="D93" s="32"/>
      <c r="E93" s="28"/>
      <c r="F93" s="71"/>
      <c r="G93" s="68"/>
      <c r="H93" s="70"/>
      <c r="I93" s="72"/>
      <c r="J93" s="25"/>
      <c r="K93" s="28"/>
      <c r="L93" s="32"/>
      <c r="M93" s="31"/>
      <c r="N93" s="31"/>
      <c r="O93" s="31"/>
      <c r="P93" s="31"/>
      <c r="Q93" s="31"/>
    </row>
    <row r="94" spans="1:18" s="5" customFormat="1" ht="15.6" x14ac:dyDescent="0.3">
      <c r="B94" s="31"/>
      <c r="C94" s="32"/>
      <c r="D94" s="32"/>
      <c r="E94" s="28"/>
      <c r="F94" s="71"/>
      <c r="G94" s="75"/>
      <c r="H94" s="76"/>
      <c r="I94" s="71"/>
      <c r="J94" s="25"/>
      <c r="K94" s="28"/>
      <c r="L94" s="32"/>
      <c r="M94" s="31"/>
      <c r="N94" s="31"/>
      <c r="O94" s="31"/>
      <c r="P94" s="31"/>
      <c r="Q94" s="31"/>
    </row>
    <row r="95" spans="1:18" s="5" customFormat="1" ht="15.6" x14ac:dyDescent="0.3">
      <c r="B95" s="31"/>
      <c r="C95" s="32"/>
      <c r="D95" s="32"/>
      <c r="E95" s="28"/>
      <c r="F95" s="71"/>
      <c r="G95" s="68"/>
      <c r="H95" s="70"/>
      <c r="I95" s="71"/>
      <c r="J95" s="25"/>
      <c r="K95" s="28"/>
      <c r="L95" s="28"/>
      <c r="M95" s="28"/>
      <c r="N95" s="28"/>
      <c r="O95" s="28"/>
      <c r="P95" s="28"/>
      <c r="Q95" s="28"/>
    </row>
    <row r="96" spans="1:18" s="5" customFormat="1" ht="15.6" x14ac:dyDescent="0.3">
      <c r="B96" s="31"/>
      <c r="C96" s="32"/>
      <c r="D96" s="32"/>
      <c r="E96" s="28"/>
      <c r="F96" s="73"/>
      <c r="G96" s="68"/>
      <c r="H96" s="70"/>
      <c r="I96" s="71"/>
      <c r="J96" s="25"/>
      <c r="K96" s="28"/>
      <c r="L96" s="28"/>
      <c r="M96" s="28"/>
      <c r="N96" s="28"/>
      <c r="O96" s="28"/>
      <c r="P96" s="28"/>
      <c r="Q96" s="28"/>
    </row>
    <row r="97" spans="2:17" s="5" customFormat="1" ht="15.6" x14ac:dyDescent="0.3">
      <c r="B97" s="31"/>
      <c r="C97" s="32"/>
      <c r="D97" s="32"/>
      <c r="E97" s="28"/>
      <c r="F97" s="73"/>
      <c r="G97" s="68"/>
      <c r="H97" s="70"/>
      <c r="I97" s="71"/>
      <c r="J97" s="25"/>
      <c r="K97" s="28"/>
      <c r="L97" s="28"/>
      <c r="M97" s="28"/>
      <c r="N97" s="28"/>
      <c r="O97" s="28"/>
      <c r="P97" s="28"/>
      <c r="Q97" s="28"/>
    </row>
    <row r="98" spans="2:17" s="5" customFormat="1" ht="15.6" x14ac:dyDescent="0.3">
      <c r="B98" s="31"/>
      <c r="C98" s="32"/>
      <c r="D98" s="32"/>
      <c r="E98" s="28"/>
      <c r="F98" s="28"/>
      <c r="G98" s="25"/>
      <c r="H98" s="25"/>
      <c r="I98" s="28"/>
      <c r="J98" s="28"/>
      <c r="K98" s="28"/>
      <c r="L98" s="28"/>
      <c r="M98" s="28"/>
      <c r="N98" s="28"/>
      <c r="O98" s="28"/>
      <c r="P98" s="28"/>
      <c r="Q98" s="28"/>
    </row>
    <row r="99" spans="2:17" s="6" customFormat="1" ht="18" x14ac:dyDescent="0.35">
      <c r="B99" s="94"/>
      <c r="C99" s="94"/>
      <c r="D99" s="94"/>
      <c r="E99" s="94"/>
      <c r="F99" s="94"/>
      <c r="G99" s="94"/>
      <c r="H99" s="94"/>
      <c r="I99" s="94"/>
      <c r="J99" s="94"/>
      <c r="K99" s="94"/>
      <c r="L99" s="94"/>
      <c r="M99" s="94"/>
      <c r="N99" s="94"/>
      <c r="O99" s="94"/>
      <c r="P99" s="94"/>
      <c r="Q99" s="94"/>
    </row>
    <row r="100" spans="2:17" s="3" customFormat="1" ht="15.6" x14ac:dyDescent="0.3">
      <c r="B100" s="25"/>
      <c r="C100" s="68"/>
      <c r="D100" s="68"/>
      <c r="E100" s="68"/>
      <c r="F100" s="68"/>
      <c r="G100" s="68"/>
      <c r="H100" s="68"/>
      <c r="I100" s="68"/>
      <c r="J100" s="68"/>
      <c r="K100" s="68"/>
      <c r="L100" s="68"/>
      <c r="M100" s="68"/>
      <c r="N100" s="68"/>
      <c r="O100" s="96"/>
      <c r="P100" s="96"/>
      <c r="Q100" s="96"/>
    </row>
    <row r="101" spans="2:17" s="3" customFormat="1" ht="15.6" x14ac:dyDescent="0.3">
      <c r="B101" s="77"/>
      <c r="C101" s="97"/>
      <c r="D101" s="97"/>
      <c r="E101" s="97"/>
      <c r="F101" s="97"/>
      <c r="G101" s="97"/>
      <c r="H101" s="97"/>
      <c r="I101" s="97"/>
      <c r="J101" s="97"/>
      <c r="K101" s="97"/>
      <c r="L101" s="97"/>
      <c r="M101" s="97"/>
      <c r="N101" s="97"/>
      <c r="O101" s="97"/>
      <c r="P101" s="97"/>
      <c r="Q101" s="97"/>
    </row>
    <row r="102" spans="2:17" s="5" customFormat="1" x14ac:dyDescent="0.25">
      <c r="B102" s="31"/>
      <c r="C102" s="32"/>
      <c r="D102" s="36"/>
      <c r="E102" s="36"/>
      <c r="F102" s="36"/>
      <c r="G102" s="36"/>
      <c r="H102" s="36"/>
      <c r="I102" s="36"/>
      <c r="J102" s="36"/>
      <c r="K102" s="36"/>
      <c r="L102" s="36"/>
      <c r="M102" s="36"/>
      <c r="N102" s="36"/>
      <c r="O102" s="98"/>
      <c r="P102" s="98"/>
      <c r="Q102" s="98"/>
    </row>
    <row r="103" spans="2:17" s="3" customFormat="1" ht="15.6" x14ac:dyDescent="0.3">
      <c r="B103" s="78"/>
      <c r="C103" s="99"/>
      <c r="D103" s="99"/>
      <c r="E103" s="99"/>
      <c r="F103" s="99"/>
      <c r="G103" s="99"/>
      <c r="H103" s="99"/>
      <c r="I103" s="99"/>
      <c r="J103" s="99"/>
      <c r="K103" s="99"/>
      <c r="L103" s="99"/>
      <c r="M103" s="99"/>
      <c r="N103" s="99"/>
      <c r="O103" s="99"/>
      <c r="P103" s="99"/>
      <c r="Q103" s="99"/>
    </row>
    <row r="104" spans="2:17" s="5" customFormat="1" x14ac:dyDescent="0.25">
      <c r="B104" s="31"/>
      <c r="C104" s="32"/>
      <c r="D104" s="36"/>
      <c r="E104" s="36"/>
      <c r="F104" s="36"/>
      <c r="G104" s="36"/>
      <c r="H104" s="36"/>
      <c r="I104" s="36"/>
      <c r="J104" s="36"/>
      <c r="K104" s="36"/>
      <c r="L104" s="36"/>
      <c r="M104" s="36"/>
      <c r="N104" s="36"/>
      <c r="O104" s="98"/>
      <c r="P104" s="98"/>
      <c r="Q104" s="98"/>
    </row>
    <row r="105" spans="2:17" s="5" customFormat="1" x14ac:dyDescent="0.25">
      <c r="B105" s="31"/>
      <c r="C105" s="32"/>
      <c r="D105" s="36"/>
      <c r="E105" s="36"/>
      <c r="F105" s="36"/>
      <c r="G105" s="36"/>
      <c r="H105" s="36"/>
      <c r="I105" s="36"/>
      <c r="J105" s="36"/>
      <c r="K105" s="36"/>
      <c r="L105" s="36"/>
      <c r="M105" s="36"/>
      <c r="N105" s="36"/>
      <c r="O105" s="98"/>
      <c r="P105" s="98"/>
      <c r="Q105" s="98"/>
    </row>
    <row r="106" spans="2:17" collapsed="1" x14ac:dyDescent="0.25"/>
    <row r="107" spans="2:17" s="61" customFormat="1" ht="22.8" x14ac:dyDescent="0.4">
      <c r="B107" s="100"/>
      <c r="C107" s="100"/>
      <c r="D107" s="100"/>
      <c r="E107" s="100"/>
      <c r="F107" s="100"/>
      <c r="G107" s="100"/>
      <c r="H107" s="100"/>
      <c r="I107" s="100"/>
      <c r="J107" s="100"/>
      <c r="K107" s="100"/>
      <c r="L107" s="100"/>
      <c r="M107" s="100"/>
      <c r="N107" s="100"/>
      <c r="O107" s="100"/>
      <c r="P107" s="100"/>
      <c r="Q107" s="100"/>
    </row>
    <row r="108" spans="2:17" s="61" customFormat="1" ht="22.8" x14ac:dyDescent="0.4">
      <c r="B108" s="100"/>
      <c r="C108" s="100"/>
      <c r="D108" s="100"/>
      <c r="E108" s="100"/>
      <c r="F108" s="100"/>
      <c r="G108" s="100"/>
      <c r="H108" s="100"/>
      <c r="I108" s="100"/>
      <c r="J108" s="100"/>
      <c r="K108" s="100"/>
      <c r="L108" s="100"/>
      <c r="M108" s="100"/>
      <c r="N108" s="100"/>
      <c r="O108" s="100"/>
      <c r="P108" s="100"/>
      <c r="Q108" s="100"/>
    </row>
    <row r="109" spans="2:17" s="61" customFormat="1" ht="22.8" x14ac:dyDescent="0.4">
      <c r="B109" s="100"/>
      <c r="C109" s="100"/>
      <c r="D109" s="100"/>
      <c r="E109" s="100"/>
      <c r="F109" s="100"/>
      <c r="G109" s="100"/>
      <c r="H109" s="100"/>
      <c r="I109" s="100"/>
      <c r="J109" s="100"/>
      <c r="K109" s="100"/>
      <c r="L109" s="100"/>
      <c r="M109" s="100"/>
      <c r="N109" s="100"/>
      <c r="O109" s="100"/>
      <c r="P109" s="100"/>
      <c r="Q109" s="100"/>
    </row>
    <row r="110" spans="2:17" s="61" customFormat="1" ht="22.8" x14ac:dyDescent="0.4">
      <c r="B110" s="100"/>
      <c r="C110" s="100"/>
      <c r="D110" s="100"/>
      <c r="E110" s="100"/>
      <c r="F110" s="100"/>
      <c r="G110" s="100"/>
      <c r="H110" s="100"/>
      <c r="I110" s="100"/>
      <c r="J110" s="100"/>
      <c r="K110" s="100"/>
      <c r="L110" s="100"/>
      <c r="M110" s="100"/>
      <c r="N110" s="100"/>
      <c r="O110" s="100"/>
      <c r="P110" s="100"/>
      <c r="Q110" s="100"/>
    </row>
    <row r="113" spans="4:8" x14ac:dyDescent="0.25">
      <c r="D113" s="79"/>
      <c r="G113" s="79"/>
    </row>
    <row r="116" spans="4:8" x14ac:dyDescent="0.25">
      <c r="D116" s="80"/>
      <c r="E116" s="81"/>
      <c r="G116" s="80"/>
      <c r="H116" s="82"/>
    </row>
    <row r="117" spans="4:8" x14ac:dyDescent="0.25">
      <c r="G117" s="83"/>
      <c r="H117" s="84"/>
    </row>
    <row r="118" spans="4:8" x14ac:dyDescent="0.25">
      <c r="D118" s="83"/>
      <c r="E118" s="85"/>
      <c r="G118" s="80"/>
      <c r="H118" s="82"/>
    </row>
    <row r="119" spans="4:8" x14ac:dyDescent="0.25">
      <c r="D119" s="80"/>
      <c r="E119" s="81"/>
      <c r="G119" s="83"/>
      <c r="H119" s="84"/>
    </row>
    <row r="120" spans="4:8" x14ac:dyDescent="0.25">
      <c r="D120" s="83"/>
      <c r="G120" s="83"/>
      <c r="H120" s="84"/>
    </row>
    <row r="121" spans="4:8" x14ac:dyDescent="0.25">
      <c r="D121" s="83"/>
      <c r="E121" s="86"/>
      <c r="G121" s="83"/>
      <c r="H121" s="84"/>
    </row>
    <row r="122" spans="4:8" x14ac:dyDescent="0.25">
      <c r="D122" s="83"/>
      <c r="G122" s="83"/>
      <c r="H122" s="84"/>
    </row>
    <row r="123" spans="4:8" x14ac:dyDescent="0.25">
      <c r="D123" s="83"/>
      <c r="G123" s="83"/>
      <c r="H123" s="84"/>
    </row>
    <row r="124" spans="4:8" x14ac:dyDescent="0.25">
      <c r="D124" s="83"/>
      <c r="E124" s="84"/>
      <c r="G124" s="83"/>
      <c r="H124" s="84"/>
    </row>
    <row r="125" spans="4:8" x14ac:dyDescent="0.25">
      <c r="D125" s="83"/>
      <c r="E125" s="84"/>
      <c r="G125" s="83"/>
      <c r="H125" s="84"/>
    </row>
    <row r="126" spans="4:8" x14ac:dyDescent="0.25">
      <c r="D126" s="83"/>
      <c r="E126" s="84"/>
      <c r="G126" s="80"/>
      <c r="H126" s="82"/>
    </row>
    <row r="127" spans="4:8" x14ac:dyDescent="0.25">
      <c r="D127" s="83"/>
      <c r="E127" s="84"/>
      <c r="G127" s="83"/>
    </row>
    <row r="128" spans="4:8" x14ac:dyDescent="0.25">
      <c r="D128" s="83"/>
      <c r="E128" s="84"/>
      <c r="G128" s="83"/>
    </row>
    <row r="129" spans="4:8" x14ac:dyDescent="0.25">
      <c r="D129" s="83"/>
      <c r="E129" s="84"/>
      <c r="G129" s="80"/>
      <c r="H129" s="82"/>
    </row>
    <row r="130" spans="4:8" x14ac:dyDescent="0.25">
      <c r="D130" s="80"/>
      <c r="E130" s="87"/>
      <c r="G130" s="80"/>
      <c r="H130" s="82"/>
    </row>
    <row r="131" spans="4:8" x14ac:dyDescent="0.25">
      <c r="D131" s="80"/>
      <c r="E131" s="82"/>
      <c r="G131" s="80"/>
      <c r="H131" s="82"/>
    </row>
    <row r="135" spans="4:8" x14ac:dyDescent="0.25">
      <c r="D135" s="79"/>
      <c r="G135" s="88"/>
    </row>
    <row r="138" spans="4:8" x14ac:dyDescent="0.25">
      <c r="D138" s="80"/>
      <c r="E138" s="81"/>
      <c r="G138" s="80"/>
      <c r="H138" s="82"/>
    </row>
    <row r="139" spans="4:8" x14ac:dyDescent="0.25">
      <c r="H139" s="84"/>
    </row>
    <row r="140" spans="4:8" x14ac:dyDescent="0.25">
      <c r="D140" s="83"/>
      <c r="G140" s="80"/>
      <c r="H140" s="82"/>
    </row>
    <row r="141" spans="4:8" x14ac:dyDescent="0.25">
      <c r="D141" s="80"/>
      <c r="E141" s="81"/>
      <c r="G141" s="83"/>
      <c r="H141" s="84"/>
    </row>
    <row r="142" spans="4:8" x14ac:dyDescent="0.25">
      <c r="D142" s="83"/>
      <c r="G142" s="83"/>
      <c r="H142" s="84"/>
    </row>
    <row r="143" spans="4:8" x14ac:dyDescent="0.25">
      <c r="D143" s="83"/>
      <c r="E143" s="86"/>
      <c r="G143" s="83"/>
      <c r="H143" s="84"/>
    </row>
    <row r="144" spans="4:8" x14ac:dyDescent="0.25">
      <c r="D144" s="83"/>
      <c r="G144" s="83"/>
      <c r="H144" s="84"/>
    </row>
    <row r="145" spans="4:8" x14ac:dyDescent="0.25">
      <c r="D145" s="83"/>
      <c r="G145" s="83"/>
      <c r="H145" s="84"/>
    </row>
    <row r="146" spans="4:8" x14ac:dyDescent="0.25">
      <c r="D146" s="83"/>
      <c r="E146" s="84"/>
      <c r="G146" s="83"/>
      <c r="H146" s="84"/>
    </row>
    <row r="147" spans="4:8" x14ac:dyDescent="0.25">
      <c r="D147" s="83"/>
      <c r="E147" s="84"/>
      <c r="G147" s="83"/>
      <c r="H147" s="84"/>
    </row>
    <row r="148" spans="4:8" x14ac:dyDescent="0.25">
      <c r="D148" s="83"/>
      <c r="E148" s="84"/>
      <c r="G148" s="80"/>
      <c r="H148" s="82"/>
    </row>
    <row r="149" spans="4:8" x14ac:dyDescent="0.25">
      <c r="D149" s="83"/>
      <c r="E149" s="84"/>
      <c r="G149" s="83"/>
    </row>
    <row r="150" spans="4:8" x14ac:dyDescent="0.25">
      <c r="D150" s="83"/>
      <c r="E150" s="84"/>
      <c r="G150" s="83"/>
    </row>
    <row r="151" spans="4:8" x14ac:dyDescent="0.25">
      <c r="D151" s="83"/>
      <c r="E151" s="84"/>
      <c r="G151" s="80"/>
      <c r="H151" s="82"/>
    </row>
    <row r="152" spans="4:8" x14ac:dyDescent="0.25">
      <c r="D152" s="80"/>
      <c r="E152" s="89"/>
      <c r="G152" s="80"/>
      <c r="H152" s="82"/>
    </row>
    <row r="153" spans="4:8" x14ac:dyDescent="0.25">
      <c r="D153" s="80"/>
      <c r="E153" s="89"/>
      <c r="G153" s="80"/>
      <c r="H153" s="82"/>
    </row>
    <row r="154" spans="4:8" x14ac:dyDescent="0.25">
      <c r="D154" s="80"/>
      <c r="E154" s="82"/>
    </row>
    <row r="156" spans="4:8" x14ac:dyDescent="0.25">
      <c r="E156" s="84"/>
    </row>
    <row r="158" spans="4:8" x14ac:dyDescent="0.25">
      <c r="E158" s="84"/>
    </row>
  </sheetData>
  <sheetProtection algorithmName="SHA-512" hashValue="B7pijh6d7a6fJG082ZdulbcUs6rQ/lN83v6b6rRRRNytDClGUseYg9bCrUxYokKQ/Uf8d9Ribru2rbVv8l6IkQ==" saltValue="89ws4BANYlIFypiYnSV95Q==" spinCount="100000" sheet="1" objects="1" scenarios="1" selectLockedCells="1"/>
  <mergeCells count="64">
    <mergeCell ref="O70:Q70"/>
    <mergeCell ref="B38:Q38"/>
    <mergeCell ref="O39:Q39"/>
    <mergeCell ref="C40:Q40"/>
    <mergeCell ref="O41:Q41"/>
    <mergeCell ref="C59:Q59"/>
    <mergeCell ref="O60:Q60"/>
    <mergeCell ref="C64:Q64"/>
    <mergeCell ref="O66:Q66"/>
    <mergeCell ref="C67:Q67"/>
    <mergeCell ref="O68:Q68"/>
    <mergeCell ref="O69:Q69"/>
    <mergeCell ref="O65:Q65"/>
    <mergeCell ref="O63:Q63"/>
    <mergeCell ref="O50:Q50"/>
    <mergeCell ref="O52:Q52"/>
    <mergeCell ref="O78:Q78"/>
    <mergeCell ref="O74:Q74"/>
    <mergeCell ref="O71:Q71"/>
    <mergeCell ref="O72:Q72"/>
    <mergeCell ref="C73:Q73"/>
    <mergeCell ref="C75:Q75"/>
    <mergeCell ref="O76:Q76"/>
    <mergeCell ref="C77:Q77"/>
    <mergeCell ref="AD18:AH18"/>
    <mergeCell ref="M19:Q19"/>
    <mergeCell ref="AD19:AH19"/>
    <mergeCell ref="M20:Q20"/>
    <mergeCell ref="M21:Q21"/>
    <mergeCell ref="B15:B16"/>
    <mergeCell ref="C15:Q16"/>
    <mergeCell ref="M25:Q25"/>
    <mergeCell ref="B18:D18"/>
    <mergeCell ref="F18:J18"/>
    <mergeCell ref="L18:Q18"/>
    <mergeCell ref="M22:Q22"/>
    <mergeCell ref="M23:Q23"/>
    <mergeCell ref="M24:Q24"/>
    <mergeCell ref="C2:Q2"/>
    <mergeCell ref="C3:Q3"/>
    <mergeCell ref="C4:Q4"/>
    <mergeCell ref="B6:Q7"/>
    <mergeCell ref="B9:Q9"/>
    <mergeCell ref="O10:Q10"/>
    <mergeCell ref="O46:Q46"/>
    <mergeCell ref="O61:Q61"/>
    <mergeCell ref="O62:Q62"/>
    <mergeCell ref="O51:Q51"/>
    <mergeCell ref="O55:Q55"/>
    <mergeCell ref="O11:Q11"/>
    <mergeCell ref="O12:Q12"/>
    <mergeCell ref="O13:Q13"/>
    <mergeCell ref="O42:Q42"/>
    <mergeCell ref="O47:Q47"/>
    <mergeCell ref="O43:Q43"/>
    <mergeCell ref="O44:Q44"/>
    <mergeCell ref="O45:Q45"/>
    <mergeCell ref="O48:Q48"/>
    <mergeCell ref="O49:Q49"/>
    <mergeCell ref="O53:Q53"/>
    <mergeCell ref="O54:Q54"/>
    <mergeCell ref="O56:Q56"/>
    <mergeCell ref="O57:Q57"/>
    <mergeCell ref="O58:Q58"/>
  </mergeCells>
  <hyperlinks>
    <hyperlink ref="I21" r:id="rId1" display="https://www.google.com/url?sa=t&amp;rct=j&amp;q=&amp;esrc=s&amp;source=web&amp;cd=&amp;cad=rja&amp;uact=8&amp;ved=2ahUKEwj0u5e8rt_4AhXH-yoKHaHWAVsQFnoECAkQAQ&amp;url=https%3A%2F%2Fzum.lrv.lt%2Fuploads%2Fzum%2Fdocuments%2Ffiles%2FLT_versija%2FVeiklos_sritys%2FMokslas_mokymas_ir_konsultavimas%2FMoksliniu_tyrimu_ir_taikomosios_veiklos_darbu_galutines_ataskaitos%2FSUma%25C5%25A1in%25C5%25B3kompl_2012.pdf&amp;usg=AOvVaw0fNIi8__kxNauYrcattzFx" xr:uid="{17268DBE-A1A4-4837-838C-BFAF6F2BD815}"/>
    <hyperlink ref="I22" r:id="rId2" display="https://www.google.com/url?sa=t&amp;rct=j&amp;q=&amp;esrc=s&amp;source=web&amp;cd=&amp;cad=rja&amp;uact=8&amp;ved=2ahUKEwj0u5e8rt_4AhXH-yoKHaHWAVsQFnoECAkQAQ&amp;url=https%3A%2F%2Fzum.lrv.lt%2Fuploads%2Fzum%2Fdocuments%2Ffiles%2FLT_versija%2FVeiklos_sritys%2FMokslas_mokymas_ir_konsultavimas%2FMoksliniu_tyrimu_ir_taikomosios_veiklos_darbu_galutines_ataskaitos%2FSUma%25C5%25A1in%25C5%25B3kompl_2012.pdf&amp;usg=AOvVaw0fNIi8__kxNauYrcattzFx" xr:uid="{A42559C6-6BE6-41EA-8481-27E0E602543A}"/>
    <hyperlink ref="I20" r:id="rId3" xr:uid="{356D3C59-F48E-4AA0-840A-750911EC83A4}"/>
    <hyperlink ref="I24" r:id="rId4" xr:uid="{6B73E92D-88FD-4B6F-B8AC-5155F401A426}"/>
    <hyperlink ref="I23" r:id="rId5" xr:uid="{755B9163-CCE5-439B-85CA-A1F5228F32F1}"/>
  </hyperlinks>
  <pageMargins left="0.7" right="0.7" top="0.75" bottom="0.75" header="0.3" footer="0.3"/>
  <pageSetup paperSize="9" scale="67" fitToHeight="0" orientation="landscape"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D8BD78-F243-48DA-8707-30E97010E5BE}"/>
</file>

<file path=customXml/itemProps2.xml><?xml version="1.0" encoding="utf-8"?>
<ds:datastoreItem xmlns:ds="http://schemas.openxmlformats.org/officeDocument/2006/customXml" ds:itemID="{99230EAF-0141-47F1-BE2C-2BA8901B2EB5}"/>
</file>

<file path=customXml/itemProps3.xml><?xml version="1.0" encoding="utf-8"?>
<ds:datastoreItem xmlns:ds="http://schemas.openxmlformats.org/officeDocument/2006/customXml" ds:itemID="{D9E5C2BC-ED13-4673-9930-3F6DAD1D26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A13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Nerijus Lesickas</cp:lastModifiedBy>
  <dcterms:created xsi:type="dcterms:W3CDTF">2024-12-02T13:44:35Z</dcterms:created>
  <dcterms:modified xsi:type="dcterms:W3CDTF">2025-01-28T13:29:31Z</dcterms:modified>
</cp:coreProperties>
</file>