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9. KKS dok\IŠKASTINIO kuro naudojimo mažinimas\Kvietimas\"/>
    </mc:Choice>
  </mc:AlternateContent>
  <xr:revisionPtr revIDLastSave="0" documentId="13_ncr:1_{1C3EE845-AF3E-4676-8452-6029A42F2196}" xr6:coauthVersionLast="47" xr6:coauthVersionMax="47" xr10:uidLastSave="{00000000-0000-0000-0000-000000000000}"/>
  <bookViews>
    <workbookView xWindow="-30828" yWindow="-1776" windowWidth="30936" windowHeight="17040" xr2:uid="{393E500D-D8D2-4840-B719-8CF2280238FE}"/>
  </bookViews>
  <sheets>
    <sheet name="Pildymui" sheetId="1" r:id="rId1"/>
    <sheet name="Vėjo elektrinė" sheetId="4" r:id="rId2"/>
    <sheet name="Saulės kolektorius" sheetId="5" r:id="rId3"/>
    <sheet name="Katilas" sheetId="6" r:id="rId4"/>
    <sheet name="Siurbliai" sheetId="7" r:id="rId5"/>
    <sheet name="Iš aprašo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3" i="5" s="1"/>
  <c r="C3" i="4" l="1"/>
  <c r="C3" i="6"/>
  <c r="C11" i="6" s="1"/>
  <c r="C3" i="7"/>
  <c r="C2" i="7" l="1"/>
  <c r="C8" i="7" s="1"/>
  <c r="C15" i="1"/>
  <c r="C6" i="6"/>
  <c r="C12" i="6" s="1"/>
  <c r="C16" i="1" s="1"/>
  <c r="C11" i="5"/>
  <c r="C12" i="5"/>
  <c r="C6" i="7" l="1"/>
  <c r="C11" i="7" s="1"/>
  <c r="C16" i="5"/>
  <c r="C19" i="1" s="1"/>
  <c r="C8" i="5"/>
  <c r="C15" i="5" s="1"/>
  <c r="C18" i="1" s="1"/>
  <c r="C6" i="4"/>
  <c r="C11" i="4" l="1"/>
  <c r="C8" i="1" s="1"/>
  <c r="C12" i="4"/>
  <c r="C9" i="1" s="1"/>
  <c r="C12" i="7"/>
  <c r="C13" i="1" s="1"/>
  <c r="C12" i="1"/>
  <c r="C20" i="1" l="1"/>
  <c r="C21" i="1"/>
</calcChain>
</file>

<file path=xl/sharedStrings.xml><?xml version="1.0" encoding="utf-8"?>
<sst xmlns="http://schemas.openxmlformats.org/spreadsheetml/2006/main" count="110" uniqueCount="45">
  <si>
    <t>Priemonė</t>
  </si>
  <si>
    <t>Iškastinio kuro naudojimo mažinimas įmonėse</t>
  </si>
  <si>
    <t>kW</t>
  </si>
  <si>
    <t>ŠESD sutaupymas dėl šilumos siurblio įdiegimo</t>
  </si>
  <si>
    <t>tCO2/metus</t>
  </si>
  <si>
    <t>tCO2/projekto laikotarpis</t>
  </si>
  <si>
    <t>Pasirinkite šilumos siurblio tipą</t>
  </si>
  <si>
    <t>Įrašykite šilumos siurblio galią</t>
  </si>
  <si>
    <t>gruntas–vanduo</t>
  </si>
  <si>
    <t>30.7. planuojamą per projekto vertinamąjį laikotarpį sumažinti ŠESD kiekį, apskaičiuotą :</t>
  </si>
  <si>
    <r>
      <t>30.7.1. saulės elektrinės ŠESD kiekio skaičiuojamasis sumažėjimas per projekto vertinamąjį laikotarpį sudaro 3,08 t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 1 kW saulės elektrinės įrengtosios galios;</t>
    </r>
  </si>
  <si>
    <r>
      <t>30.7.2. vėjo elektrinės ŠESD kiekio sumažinimas per projekto vertinamąjį laikotarpį sudaro 9,72 t 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 1 kW vėjo elektrinės įrengtosios galios;</t>
    </r>
  </si>
  <si>
    <t>30.7.3. šilumos siurbliui, kurio energijos šaltinis yra aeroterminė energija, energijos šaltinio paskirstymo terpė – vanduo (oras–vanduo), ŠESD kiekio skaičiuojamasis sumažinimas per projekto vertinamąjį laikotarpį sudaro 4,66 t CO2e 1 kW šilumos siurblio įrengtosios galios;</t>
  </si>
  <si>
    <t>30.7.4. šilumos siurbliui, kurio energijos šaltinis yra hidroterminė energija, energijos šaltinio paskirstymo terpė – vanduo (vanduo–vanduo), ŠESD kiekio skaičiuojamasis sumažinimas per projekto vertinamąjį laikotarpį sudaro 7,19 t CO2e 1 kW šilumos siurblio įrengtosios galios;</t>
  </si>
  <si>
    <t>30.7.5. šilumos siurbliui, kurio energijos šaltinis yra geoterminė energija, energijos šaltinio paskirstymo terpė – vanduo (žemė–vanduo), ŠESD kiekio skaičiuojamasis sumažinimas per projekto vertinamąjį laikotarpį sudaro 7,19 t CO2e 1 kW šilumos siurblio įrengtosios galios;</t>
  </si>
  <si>
    <t>30.7.6. saulės energijos kolektoriui šildyti vandenį ŠESD kiekio skaičiuojamasis sumažinimas per projekto vertinamąjį laikotarpį sudaro 1,83 t CO2e 1 kW šilumos siurblio įrengtosios galios;</t>
  </si>
  <si>
    <t>30.7.7. naujam biokuro katilui ŠESD kiekio skaičiuojamasis sumažinimas per projekto vertinamąjį laikotarpį sudaro 8,58 t CO2e 1 kW šilumos siurblio įrengtosios galios.</t>
  </si>
  <si>
    <t>Galia</t>
  </si>
  <si>
    <t>Kolektoriaus plotas</t>
  </si>
  <si>
    <t>m2</t>
  </si>
  <si>
    <t>Bazinio scenarijaus išmetamieji ŠESD kiekiai</t>
  </si>
  <si>
    <t>Projektinio scenarijaus išmetamieji ŠESD kiekiai</t>
  </si>
  <si>
    <t>Projekto vertinamasis laikotarpis</t>
  </si>
  <si>
    <t>metai</t>
  </si>
  <si>
    <t>ŠESD sutaupymas dėl saulės kolektorių karštam vandeniui įdiegimo</t>
  </si>
  <si>
    <t>ŠESD sutaupymas dėl saulės elektrin4s įdiegimo</t>
  </si>
  <si>
    <t>IEA has estimated that 0.7 kW of nominal thermal power can be used as an equivalent to 1 m2 collector surface</t>
  </si>
  <si>
    <t>102 psl.</t>
  </si>
  <si>
    <t>technology_data_catalogue_for_individual_heating_installations.pdf (ens.dk)</t>
  </si>
  <si>
    <t>30.7.6. saulės energijos kolektoriui šildyti vandenį ŠESD kiekio skaičiuojamasis sumažinimas per projekto vertinamąjį laikotarpį sudaro 1,83 t CO2e 1 kW</t>
  </si>
  <si>
    <t>Įrašykite biokuro katilo galią</t>
  </si>
  <si>
    <t>ŠESD sutaupymas dėl šilumos katilo įdiegimo</t>
  </si>
  <si>
    <t>Įrašykite saulės kolektoriaus plotą</t>
  </si>
  <si>
    <t>Kai diegiama sistema su šilumos siurbliu</t>
  </si>
  <si>
    <t>Kai diegiama sistema su biokuro katilu</t>
  </si>
  <si>
    <t>Kai diegiama sistema su saulės kolektoriumi</t>
  </si>
  <si>
    <t>Duomenys į paraišką</t>
  </si>
  <si>
    <t>šilumos siurblio tipas</t>
  </si>
  <si>
    <t>Diegiama sistema su vėjo elektrine</t>
  </si>
  <si>
    <t>Įrašykite vėjo elektrinės galią</t>
  </si>
  <si>
    <t>ŠESD sutaupymas dėl vėjo elektrinės įdiegimo</t>
  </si>
  <si>
    <t>Iš viso dėl sistemos įdiegimo</t>
  </si>
  <si>
    <t>ŠESD sutaupymas dėl saulės kolektoriaus įdiegimo</t>
  </si>
  <si>
    <t>ŠESD sutaupymas dėl saulės kolektoriaus  įdiegimo</t>
  </si>
  <si>
    <t>Pildomi tik žaliame fone esantys laukai. Atkreipiame dėmesį, kad turi būti pasirenkamos tik tos priemonės, kurias planuojama diegti projekte.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</si>
</sst>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2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 horizontal="justify" vertical="center"/>
    </xf>
    <xf numFmtId="2" fontId="0" fillId="4" borderId="1" xfId="0" applyNumberFormat="1" applyFill="1" applyBorder="1"/>
    <xf numFmtId="164" fontId="0" fillId="5" borderId="1" xfId="0" applyNumberFormat="1" applyFill="1" applyBorder="1"/>
    <xf numFmtId="2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5" fillId="0" borderId="0" xfId="0" applyFont="1"/>
    <xf numFmtId="0" fontId="4" fillId="0" borderId="0" xfId="1"/>
    <xf numFmtId="2" fontId="0" fillId="0" borderId="0" xfId="0" applyNumberFormat="1"/>
    <xf numFmtId="2" fontId="0" fillId="10" borderId="1" xfId="0" applyNumberFormat="1" applyFill="1" applyBorder="1"/>
    <xf numFmtId="0" fontId="0" fillId="5" borderId="1" xfId="0" applyFill="1" applyBorder="1" applyAlignment="1">
      <alignment horizontal="right"/>
    </xf>
    <xf numFmtId="0" fontId="1" fillId="10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s.dk/sites/ens.dk/files/Analyser/technology_data_catalogue_for_individual_heating_installa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B63B-A9E1-4193-9379-0C3CF5625DE5}">
  <dimension ref="A2:D30"/>
  <sheetViews>
    <sheetView tabSelected="1" topLeftCell="A3" workbookViewId="0">
      <selection activeCell="H8" sqref="H8"/>
    </sheetView>
  </sheetViews>
  <sheetFormatPr defaultRowHeight="14.4" x14ac:dyDescent="0.3"/>
  <cols>
    <col min="1" max="1" width="47.88671875" customWidth="1"/>
    <col min="2" max="2" width="14.88671875" customWidth="1"/>
    <col min="3" max="3" width="14.77734375" customWidth="1"/>
    <col min="4" max="4" width="17.6640625" customWidth="1"/>
  </cols>
  <sheetData>
    <row r="2" spans="1:4" x14ac:dyDescent="0.3">
      <c r="A2" s="1" t="s">
        <v>0</v>
      </c>
    </row>
    <row r="3" spans="1:4" x14ac:dyDescent="0.3">
      <c r="A3" t="s">
        <v>1</v>
      </c>
    </row>
    <row r="5" spans="1:4" ht="18" x14ac:dyDescent="0.35">
      <c r="A5" s="20" t="s">
        <v>38</v>
      </c>
      <c r="B5" s="20"/>
      <c r="C5" s="20"/>
    </row>
    <row r="7" spans="1:4" x14ac:dyDescent="0.3">
      <c r="A7" s="2" t="s">
        <v>39</v>
      </c>
      <c r="B7" s="2" t="s">
        <v>2</v>
      </c>
      <c r="C7" s="3">
        <v>0</v>
      </c>
    </row>
    <row r="8" spans="1:4" x14ac:dyDescent="0.3">
      <c r="A8" s="2" t="s">
        <v>40</v>
      </c>
      <c r="B8" s="2" t="s">
        <v>4</v>
      </c>
      <c r="C8" s="8">
        <f>'Vėjo elektrinė'!C11</f>
        <v>0</v>
      </c>
    </row>
    <row r="9" spans="1:4" ht="28.8" customHeight="1" x14ac:dyDescent="0.3">
      <c r="A9" s="2" t="s">
        <v>40</v>
      </c>
      <c r="B9" s="5" t="s">
        <v>5</v>
      </c>
      <c r="C9" s="8">
        <f>'Vėjo elektrinė'!C12</f>
        <v>0</v>
      </c>
    </row>
    <row r="10" spans="1:4" ht="14.4" customHeight="1" x14ac:dyDescent="0.3">
      <c r="A10" s="2" t="s">
        <v>6</v>
      </c>
      <c r="B10" s="2"/>
      <c r="C10" s="6" t="s">
        <v>8</v>
      </c>
      <c r="D10" s="23" t="s">
        <v>33</v>
      </c>
    </row>
    <row r="11" spans="1:4" ht="14.4" customHeight="1" x14ac:dyDescent="0.3">
      <c r="A11" s="2" t="s">
        <v>7</v>
      </c>
      <c r="B11" s="2" t="s">
        <v>2</v>
      </c>
      <c r="C11" s="3">
        <v>0</v>
      </c>
      <c r="D11" s="23"/>
    </row>
    <row r="12" spans="1:4" ht="14.4" customHeight="1" x14ac:dyDescent="0.3">
      <c r="A12" s="2" t="s">
        <v>3</v>
      </c>
      <c r="B12" s="2" t="s">
        <v>4</v>
      </c>
      <c r="C12" s="8">
        <f>Siurbliai!C11</f>
        <v>0</v>
      </c>
      <c r="D12" s="23"/>
    </row>
    <row r="13" spans="1:4" ht="28.8" x14ac:dyDescent="0.3">
      <c r="A13" s="2" t="s">
        <v>3</v>
      </c>
      <c r="B13" s="5" t="s">
        <v>5</v>
      </c>
      <c r="C13" s="8">
        <f>Siurbliai!C12</f>
        <v>0</v>
      </c>
      <c r="D13" s="23"/>
    </row>
    <row r="14" spans="1:4" x14ac:dyDescent="0.3">
      <c r="A14" s="2" t="s">
        <v>30</v>
      </c>
      <c r="B14" s="2" t="s">
        <v>2</v>
      </c>
      <c r="C14" s="3">
        <v>0</v>
      </c>
      <c r="D14" s="21" t="s">
        <v>34</v>
      </c>
    </row>
    <row r="15" spans="1:4" x14ac:dyDescent="0.3">
      <c r="A15" s="2" t="s">
        <v>31</v>
      </c>
      <c r="B15" s="2" t="s">
        <v>4</v>
      </c>
      <c r="C15" s="8">
        <f>Katilas!C11</f>
        <v>0</v>
      </c>
      <c r="D15" s="21"/>
    </row>
    <row r="16" spans="1:4" ht="28.8" x14ac:dyDescent="0.3">
      <c r="A16" s="2" t="s">
        <v>31</v>
      </c>
      <c r="B16" s="5" t="s">
        <v>5</v>
      </c>
      <c r="C16" s="8">
        <f>Katilas!C12</f>
        <v>0</v>
      </c>
      <c r="D16" s="21"/>
    </row>
    <row r="17" spans="1:4" x14ac:dyDescent="0.3">
      <c r="A17" s="2" t="s">
        <v>32</v>
      </c>
      <c r="B17" s="2" t="s">
        <v>19</v>
      </c>
      <c r="C17" s="3">
        <v>0</v>
      </c>
      <c r="D17" s="22" t="s">
        <v>35</v>
      </c>
    </row>
    <row r="18" spans="1:4" x14ac:dyDescent="0.3">
      <c r="A18" s="2" t="s">
        <v>42</v>
      </c>
      <c r="B18" s="2" t="s">
        <v>4</v>
      </c>
      <c r="C18" s="8">
        <f>'Saulės kolektorius'!C15</f>
        <v>0</v>
      </c>
      <c r="D18" s="22"/>
    </row>
    <row r="19" spans="1:4" ht="28.8" x14ac:dyDescent="0.3">
      <c r="A19" s="2" t="s">
        <v>43</v>
      </c>
      <c r="B19" s="5" t="s">
        <v>5</v>
      </c>
      <c r="C19" s="8">
        <f>'Saulės kolektorius'!C16</f>
        <v>0</v>
      </c>
      <c r="D19" s="22"/>
    </row>
    <row r="20" spans="1:4" x14ac:dyDescent="0.3">
      <c r="A20" s="2" t="s">
        <v>41</v>
      </c>
      <c r="B20" s="2" t="s">
        <v>4</v>
      </c>
      <c r="C20" s="17">
        <f>C12+C15+C18+C8</f>
        <v>0</v>
      </c>
      <c r="D20" s="19" t="s">
        <v>36</v>
      </c>
    </row>
    <row r="21" spans="1:4" ht="28.8" x14ac:dyDescent="0.3">
      <c r="A21" s="2" t="s">
        <v>41</v>
      </c>
      <c r="B21" s="5" t="s">
        <v>5</v>
      </c>
      <c r="C21" s="17">
        <f>C13+C16+C19+C9</f>
        <v>0</v>
      </c>
      <c r="D21" s="19"/>
    </row>
    <row r="24" spans="1:4" x14ac:dyDescent="0.3">
      <c r="A24" s="24" t="s">
        <v>44</v>
      </c>
      <c r="B24" s="24"/>
      <c r="C24" s="24"/>
      <c r="D24" s="24"/>
    </row>
    <row r="25" spans="1:4" x14ac:dyDescent="0.3">
      <c r="A25" s="24"/>
      <c r="B25" s="24"/>
      <c r="C25" s="24"/>
      <c r="D25" s="24"/>
    </row>
    <row r="26" spans="1:4" x14ac:dyDescent="0.3">
      <c r="A26" s="24"/>
      <c r="B26" s="24"/>
      <c r="C26" s="24"/>
      <c r="D26" s="24"/>
    </row>
    <row r="27" spans="1:4" x14ac:dyDescent="0.3">
      <c r="A27" s="24"/>
      <c r="B27" s="24"/>
      <c r="C27" s="24"/>
      <c r="D27" s="24"/>
    </row>
    <row r="28" spans="1:4" x14ac:dyDescent="0.3">
      <c r="A28" s="24"/>
      <c r="B28" s="24"/>
      <c r="C28" s="24"/>
      <c r="D28" s="24"/>
    </row>
    <row r="29" spans="1:4" x14ac:dyDescent="0.3">
      <c r="A29" s="24"/>
      <c r="B29" s="24"/>
      <c r="C29" s="24"/>
      <c r="D29" s="24"/>
    </row>
    <row r="30" spans="1:4" x14ac:dyDescent="0.3">
      <c r="A30" s="24"/>
      <c r="B30" s="24"/>
      <c r="C30" s="24"/>
      <c r="D30" s="24"/>
    </row>
  </sheetData>
  <mergeCells count="6">
    <mergeCell ref="A24:D30"/>
    <mergeCell ref="D20:D21"/>
    <mergeCell ref="A5:C5"/>
    <mergeCell ref="D14:D16"/>
    <mergeCell ref="D17:D19"/>
    <mergeCell ref="D10:D13"/>
  </mergeCells>
  <dataValidations count="1">
    <dataValidation type="list" allowBlank="1" showInputMessage="1" showErrorMessage="1" sqref="C10" xr:uid="{816C8672-D873-428B-8267-F9D440BEFCA1}">
      <formula1>"oras - vanduo,gruntas–vanduo,vanduo–vanduo"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B51D-7595-4D6B-911C-A3E95B5E790E}">
  <dimension ref="A3:D12"/>
  <sheetViews>
    <sheetView workbookViewId="0">
      <selection activeCell="D14" sqref="D14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3" spans="1:4" x14ac:dyDescent="0.3">
      <c r="A3" s="5" t="s">
        <v>17</v>
      </c>
      <c r="B3" s="2" t="s">
        <v>2</v>
      </c>
      <c r="C3" s="2">
        <f>Pildymui!C7</f>
        <v>0</v>
      </c>
    </row>
    <row r="6" spans="1:4" x14ac:dyDescent="0.3">
      <c r="A6" s="2" t="s">
        <v>20</v>
      </c>
      <c r="B6" s="2" t="s">
        <v>4</v>
      </c>
      <c r="C6" s="10">
        <f>C8/C7</f>
        <v>0.48600000000000004</v>
      </c>
    </row>
    <row r="7" spans="1:4" x14ac:dyDescent="0.3">
      <c r="A7" s="2" t="s">
        <v>22</v>
      </c>
      <c r="B7" s="2" t="s">
        <v>23</v>
      </c>
      <c r="C7" s="12">
        <v>20</v>
      </c>
    </row>
    <row r="8" spans="1:4" ht="33.6" x14ac:dyDescent="0.3">
      <c r="A8" s="2" t="s">
        <v>20</v>
      </c>
      <c r="B8" s="5" t="s">
        <v>5</v>
      </c>
      <c r="C8" s="10">
        <v>9.7200000000000006</v>
      </c>
      <c r="D8" s="7" t="s">
        <v>11</v>
      </c>
    </row>
    <row r="11" spans="1:4" x14ac:dyDescent="0.3">
      <c r="A11" s="5" t="s">
        <v>25</v>
      </c>
      <c r="B11" s="2" t="s">
        <v>4</v>
      </c>
      <c r="C11" s="4">
        <f>C6*C3</f>
        <v>0</v>
      </c>
    </row>
    <row r="12" spans="1:4" ht="28.8" x14ac:dyDescent="0.3">
      <c r="A12" s="5" t="s">
        <v>25</v>
      </c>
      <c r="B12" s="5" t="s">
        <v>5</v>
      </c>
      <c r="C12" s="4">
        <f>C6*C3*C7</f>
        <v>0</v>
      </c>
    </row>
  </sheetData>
  <sheetProtection algorithmName="SHA-512" hashValue="+uiv3MKrS9Le2Vq/XarDf8pUFGKcl4oRbrbSElBWGIYmRfI9GKc75IItORPD1jCPDdnXEIAxPjRXcZ1WsqjFHg==" saltValue="qjnpPs9BzAZesBg9TL3TB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539C-F5F8-4108-B22E-AA5AF2466814}">
  <dimension ref="A3:J16"/>
  <sheetViews>
    <sheetView workbookViewId="0">
      <selection activeCell="E9" sqref="E9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3.33203125" customWidth="1"/>
    <col min="7" max="7" width="39.77734375" bestFit="1" customWidth="1"/>
    <col min="10" max="10" width="9.44140625" bestFit="1" customWidth="1"/>
  </cols>
  <sheetData>
    <row r="3" spans="1:10" x14ac:dyDescent="0.3">
      <c r="A3" s="5" t="s">
        <v>17</v>
      </c>
      <c r="B3" s="2" t="s">
        <v>2</v>
      </c>
      <c r="C3" s="2">
        <f>C5*C4</f>
        <v>0</v>
      </c>
    </row>
    <row r="4" spans="1:10" x14ac:dyDescent="0.3">
      <c r="A4" s="2"/>
      <c r="B4" s="2"/>
      <c r="C4" s="2">
        <v>0.7</v>
      </c>
      <c r="E4" t="s">
        <v>26</v>
      </c>
    </row>
    <row r="5" spans="1:10" x14ac:dyDescent="0.3">
      <c r="A5" s="5" t="s">
        <v>18</v>
      </c>
      <c r="B5" s="2" t="s">
        <v>19</v>
      </c>
      <c r="C5" s="9">
        <f>Pildymui!C17</f>
        <v>0</v>
      </c>
      <c r="E5" s="14" t="s">
        <v>27</v>
      </c>
      <c r="F5" s="15" t="s">
        <v>28</v>
      </c>
    </row>
    <row r="8" spans="1:10" x14ac:dyDescent="0.3">
      <c r="A8" s="2" t="s">
        <v>20</v>
      </c>
      <c r="B8" s="2" t="s">
        <v>4</v>
      </c>
      <c r="C8" s="10">
        <f>C11/C10</f>
        <v>0</v>
      </c>
    </row>
    <row r="9" spans="1:10" x14ac:dyDescent="0.3">
      <c r="A9" s="2" t="s">
        <v>21</v>
      </c>
      <c r="B9" s="2" t="s">
        <v>4</v>
      </c>
      <c r="C9" s="11">
        <v>0</v>
      </c>
    </row>
    <row r="10" spans="1:10" x14ac:dyDescent="0.3">
      <c r="A10" s="2" t="s">
        <v>22</v>
      </c>
      <c r="B10" s="2" t="s">
        <v>23</v>
      </c>
      <c r="C10" s="12">
        <v>15</v>
      </c>
    </row>
    <row r="11" spans="1:10" ht="28.8" x14ac:dyDescent="0.3">
      <c r="A11" s="2" t="s">
        <v>20</v>
      </c>
      <c r="B11" s="5" t="s">
        <v>5</v>
      </c>
      <c r="C11" s="10">
        <f>C3*1.83</f>
        <v>0</v>
      </c>
      <c r="D11" t="s">
        <v>29</v>
      </c>
    </row>
    <row r="12" spans="1:10" ht="28.8" x14ac:dyDescent="0.3">
      <c r="A12" s="2" t="s">
        <v>21</v>
      </c>
      <c r="B12" s="5" t="s">
        <v>5</v>
      </c>
      <c r="C12" s="13">
        <f>C9*C10</f>
        <v>0</v>
      </c>
    </row>
    <row r="14" spans="1:10" x14ac:dyDescent="0.3">
      <c r="J14" s="16"/>
    </row>
    <row r="15" spans="1:10" x14ac:dyDescent="0.3">
      <c r="A15" s="5" t="s">
        <v>24</v>
      </c>
      <c r="B15" s="2" t="s">
        <v>4</v>
      </c>
      <c r="C15" s="4">
        <f>C8-C9</f>
        <v>0</v>
      </c>
    </row>
    <row r="16" spans="1:10" ht="28.8" x14ac:dyDescent="0.3">
      <c r="A16" s="5" t="s">
        <v>24</v>
      </c>
      <c r="B16" s="5" t="s">
        <v>5</v>
      </c>
      <c r="C16" s="4">
        <f>C11-C12</f>
        <v>0</v>
      </c>
    </row>
  </sheetData>
  <sheetProtection algorithmName="SHA-512" hashValue="KZQUDfrI073/WeIZefLKIo43V2dPKao97oZDZy2+bBDOEMSQUdWObffKm1oNQ9/Uh/qmo5Yz+fLmof3+EzzBjQ==" saltValue="QMmKRp550Epz9sZs9hzaFg==" spinCount="100000" sheet="1" objects="1" scenarios="1"/>
  <hyperlinks>
    <hyperlink ref="F5" r:id="rId1" xr:uid="{9EF0B3DC-67F0-4037-A9D3-F92C218155E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77FE-044F-4F5E-B9B7-17ACF43B06B8}">
  <dimension ref="A3:D12"/>
  <sheetViews>
    <sheetView workbookViewId="0">
      <selection activeCell="D18" sqref="D18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3" spans="1:4" x14ac:dyDescent="0.3">
      <c r="A3" s="5" t="s">
        <v>17</v>
      </c>
      <c r="B3" s="2" t="s">
        <v>2</v>
      </c>
      <c r="C3" s="2">
        <f>Pildymui!C14</f>
        <v>0</v>
      </c>
    </row>
    <row r="6" spans="1:4" x14ac:dyDescent="0.3">
      <c r="A6" s="2" t="s">
        <v>20</v>
      </c>
      <c r="B6" s="2" t="s">
        <v>4</v>
      </c>
      <c r="C6" s="10">
        <f>C8/C7</f>
        <v>0.57199999999999995</v>
      </c>
    </row>
    <row r="7" spans="1:4" x14ac:dyDescent="0.3">
      <c r="A7" s="2" t="s">
        <v>22</v>
      </c>
      <c r="B7" s="2" t="s">
        <v>23</v>
      </c>
      <c r="C7" s="12">
        <v>15</v>
      </c>
    </row>
    <row r="8" spans="1:4" ht="31.2" x14ac:dyDescent="0.3">
      <c r="A8" s="2" t="s">
        <v>20</v>
      </c>
      <c r="B8" s="5" t="s">
        <v>5</v>
      </c>
      <c r="C8" s="10">
        <v>8.58</v>
      </c>
      <c r="D8" s="7" t="s">
        <v>16</v>
      </c>
    </row>
    <row r="11" spans="1:4" x14ac:dyDescent="0.3">
      <c r="A11" s="5" t="s">
        <v>25</v>
      </c>
      <c r="B11" s="2" t="s">
        <v>4</v>
      </c>
      <c r="C11" s="4">
        <f>C6*C3</f>
        <v>0</v>
      </c>
    </row>
    <row r="12" spans="1:4" ht="28.8" x14ac:dyDescent="0.3">
      <c r="A12" s="5" t="s">
        <v>25</v>
      </c>
      <c r="B12" s="5" t="s">
        <v>5</v>
      </c>
      <c r="C12" s="4">
        <f>C6*C3*C7</f>
        <v>0</v>
      </c>
    </row>
  </sheetData>
  <sheetProtection algorithmName="SHA-512" hashValue="g7rMCfWCBkUebgAlvTUHcyhhvTFdWqzXsUKxs97+do1Kp7SPUZzVnGFR3FzOwLvitDO5rAwEue+u/Ew+rHUSzA==" saltValue="R64gNsS5lPuljK2t2h1uv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53FD-9C48-436F-981A-0F0500925E15}">
  <dimension ref="A2:F12"/>
  <sheetViews>
    <sheetView workbookViewId="0">
      <selection activeCell="C4" sqref="C4"/>
    </sheetView>
  </sheetViews>
  <sheetFormatPr defaultRowHeight="14.4" x14ac:dyDescent="0.3"/>
  <cols>
    <col min="1" max="1" width="56.6640625" customWidth="1"/>
    <col min="2" max="2" width="13.6640625" customWidth="1"/>
    <col min="3" max="3" width="18.44140625" customWidth="1"/>
    <col min="4" max="4" width="105.5546875" customWidth="1"/>
  </cols>
  <sheetData>
    <row r="2" spans="1:6" x14ac:dyDescent="0.3">
      <c r="A2" s="2" t="s">
        <v>37</v>
      </c>
      <c r="B2" s="2"/>
      <c r="C2" s="18" t="str">
        <f>Pildymui!C10</f>
        <v>gruntas–vanduo</v>
      </c>
    </row>
    <row r="3" spans="1:6" x14ac:dyDescent="0.3">
      <c r="A3" s="5" t="s">
        <v>17</v>
      </c>
      <c r="B3" s="2" t="s">
        <v>2</v>
      </c>
      <c r="C3" s="2">
        <f>Pildymui!C11</f>
        <v>0</v>
      </c>
    </row>
    <row r="6" spans="1:6" x14ac:dyDescent="0.3">
      <c r="A6" s="2" t="s">
        <v>20</v>
      </c>
      <c r="B6" s="2" t="s">
        <v>4</v>
      </c>
      <c r="C6" s="10">
        <f>C8/C7</f>
        <v>0.47933333333333333</v>
      </c>
    </row>
    <row r="7" spans="1:6" x14ac:dyDescent="0.3">
      <c r="A7" s="2" t="s">
        <v>22</v>
      </c>
      <c r="B7" s="2" t="s">
        <v>23</v>
      </c>
      <c r="C7" s="12">
        <v>15</v>
      </c>
    </row>
    <row r="8" spans="1:6" ht="46.8" x14ac:dyDescent="0.3">
      <c r="A8" s="2" t="s">
        <v>20</v>
      </c>
      <c r="B8" s="5" t="s">
        <v>5</v>
      </c>
      <c r="C8" s="10">
        <f>IF(C2="oras - vanduo",F8,F9)</f>
        <v>7.19</v>
      </c>
      <c r="D8" s="7" t="s">
        <v>12</v>
      </c>
      <c r="F8">
        <v>4.66</v>
      </c>
    </row>
    <row r="9" spans="1:6" ht="46.8" x14ac:dyDescent="0.3">
      <c r="D9" s="7" t="s">
        <v>13</v>
      </c>
      <c r="F9">
        <v>7.19</v>
      </c>
    </row>
    <row r="10" spans="1:6" ht="46.8" x14ac:dyDescent="0.3">
      <c r="D10" s="7" t="s">
        <v>14</v>
      </c>
      <c r="F10">
        <v>7.19</v>
      </c>
    </row>
    <row r="11" spans="1:6" x14ac:dyDescent="0.3">
      <c r="A11" s="5" t="s">
        <v>25</v>
      </c>
      <c r="B11" s="2" t="s">
        <v>4</v>
      </c>
      <c r="C11" s="4">
        <f>C6*C3</f>
        <v>0</v>
      </c>
    </row>
    <row r="12" spans="1:6" ht="28.8" x14ac:dyDescent="0.3">
      <c r="A12" s="5" t="s">
        <v>25</v>
      </c>
      <c r="B12" s="5" t="s">
        <v>5</v>
      </c>
      <c r="C12" s="4">
        <f>C6*C3*C7</f>
        <v>0</v>
      </c>
    </row>
  </sheetData>
  <sheetProtection algorithmName="SHA-512" hashValue="GDgRtL/MnNcmZ8h2DO2YxfVcST4KsYJRvoSVbAfYBudWGIh/3WMxj26jABU/sIFdSlXS7s15zhl3mhxV5cO0Vw==" saltValue="rLRmkQdSMDNjZxeoqt02I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A5F0-E62F-4E46-A8FB-049BE3E6A59C}">
  <dimension ref="A2:A9"/>
  <sheetViews>
    <sheetView workbookViewId="0">
      <selection activeCell="A4" sqref="A4"/>
    </sheetView>
  </sheetViews>
  <sheetFormatPr defaultRowHeight="14.4" x14ac:dyDescent="0.3"/>
  <cols>
    <col min="1" max="1" width="156.44140625" customWidth="1"/>
  </cols>
  <sheetData>
    <row r="2" spans="1:1" ht="15.6" x14ac:dyDescent="0.3">
      <c r="A2" s="7" t="s">
        <v>9</v>
      </c>
    </row>
    <row r="3" spans="1:1" ht="18" x14ac:dyDescent="0.3">
      <c r="A3" s="7" t="s">
        <v>10</v>
      </c>
    </row>
    <row r="4" spans="1:1" ht="18" x14ac:dyDescent="0.3">
      <c r="A4" s="7" t="s">
        <v>11</v>
      </c>
    </row>
    <row r="5" spans="1:1" ht="31.2" x14ac:dyDescent="0.3">
      <c r="A5" s="7" t="s">
        <v>12</v>
      </c>
    </row>
    <row r="6" spans="1:1" ht="31.2" x14ac:dyDescent="0.3">
      <c r="A6" s="7" t="s">
        <v>13</v>
      </c>
    </row>
    <row r="7" spans="1:1" ht="31.2" x14ac:dyDescent="0.3">
      <c r="A7" s="7" t="s">
        <v>14</v>
      </c>
    </row>
    <row r="8" spans="1:1" ht="31.2" x14ac:dyDescent="0.3">
      <c r="A8" s="7" t="s">
        <v>15</v>
      </c>
    </row>
    <row r="9" spans="1:1" ht="15.6" x14ac:dyDescent="0.3">
      <c r="A9" s="7" t="s">
        <v>16</v>
      </c>
    </row>
  </sheetData>
  <sheetProtection algorithmName="SHA-512" hashValue="ShopJBmur8CQHmruZmFGFFj6L2et/2HOnU3D/R3Ovoqt+Qd53v+8pjaIoj6zj4Y8i2Xt9x2Ie1WSFECRgF9kaw==" saltValue="vUTpT9FCfglXrBRqAkt0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Pildymui</vt:lpstr>
      <vt:lpstr>Vėjo elektrinė</vt:lpstr>
      <vt:lpstr>Saulės kolektorius</vt:lpstr>
      <vt:lpstr>Katilas</vt:lpstr>
      <vt:lpstr>Siurbliai</vt:lpstr>
      <vt:lpstr>Iš aprašo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Egidijus Petraitis</dc:creator>
  <cp:lastModifiedBy>Egidijus Petraitis</cp:lastModifiedBy>
  <dcterms:created xsi:type="dcterms:W3CDTF">2023-09-12T13:49:17Z</dcterms:created>
  <dcterms:modified xsi:type="dcterms:W3CDTF">2023-09-13T10:07:24Z</dcterms:modified>
</cp:coreProperties>
</file>