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jurmat\Desktop\2025-dekarbonizacija\"/>
    </mc:Choice>
  </mc:AlternateContent>
  <xr:revisionPtr revIDLastSave="0" documentId="13_ncr:1_{7C4E35DD-1E53-4F8D-B3AE-F8D17F44A49A}" xr6:coauthVersionLast="47" xr6:coauthVersionMax="47" xr10:uidLastSave="{00000000-0000-0000-0000-000000000000}"/>
  <bookViews>
    <workbookView xWindow="-120" yWindow="-120" windowWidth="20730" windowHeight="11160" xr2:uid="{00000000-000D-0000-FFFF-FFFF00000000}"/>
  </bookViews>
  <sheets>
    <sheet name="INSTRUKCIJA" sheetId="6" r:id="rId1"/>
    <sheet name="1. Veiklos ir pajamos" sheetId="7" r:id="rId2"/>
    <sheet name="2. CO2 mažinimas" sheetId="1" r:id="rId3"/>
    <sheet name="3. LOJ mažinimas " sheetId="20" r:id="rId4"/>
    <sheet name="4. Energijos taupymas" sheetId="2" r:id="rId5"/>
    <sheet name="Skaičiavimai" sheetId="3" r:id="rId6"/>
    <sheet name="Lapas1" sheetId="14" state="hidden" r:id="rId7"/>
    <sheet name="5. Tinkamos išlaidos" sheetId="8" r:id="rId8"/>
    <sheet name="SVV ryšiai" sheetId="11" r:id="rId9"/>
    <sheet name="SVV schema" sheetId="12" r:id="rId10"/>
    <sheet name="SVV sunkumai" sheetId="15" r:id="rId11"/>
    <sheet name="Didelės įmonės ryšiai" sheetId="16" r:id="rId12"/>
    <sheet name="Didelės įmonės schema" sheetId="17" r:id="rId13"/>
    <sheet name="Didelės įmonės sunkumai" sheetId="18" r:id="rId14"/>
    <sheet name="Tinkamos išlaidos" sheetId="19" state="hidden" r:id="rId15"/>
  </sheets>
  <externalReferences>
    <externalReference r:id="rId16"/>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7" l="1"/>
  <c r="N12" i="7" s="1"/>
  <c r="P4" i="7"/>
  <c r="O4" i="7"/>
  <c r="E12" i="8" l="1"/>
  <c r="E8" i="8"/>
  <c r="Q27" i="3"/>
  <c r="C26" i="3" s="1"/>
  <c r="D26" i="3" s="1"/>
  <c r="P27" i="3"/>
  <c r="D13" i="2" s="1"/>
  <c r="O27" i="3"/>
  <c r="C24" i="3" s="1"/>
  <c r="D24" i="3" s="1"/>
  <c r="N27" i="3"/>
  <c r="D11" i="2" s="1"/>
  <c r="M27" i="3"/>
  <c r="C22" i="3" s="1"/>
  <c r="D22" i="3" s="1"/>
  <c r="L27" i="3"/>
  <c r="C21" i="3" s="1"/>
  <c r="D21" i="3" s="1"/>
  <c r="K27" i="3"/>
  <c r="C20" i="3" s="1"/>
  <c r="D20" i="3" s="1"/>
  <c r="J27" i="3"/>
  <c r="C19" i="3" s="1"/>
  <c r="D19" i="3" s="1"/>
  <c r="I27" i="3"/>
  <c r="C18" i="3" s="1"/>
  <c r="C12" i="3"/>
  <c r="D12" i="3" s="1"/>
  <c r="C11" i="3"/>
  <c r="D11" i="3" s="1"/>
  <c r="C10" i="3"/>
  <c r="D10" i="3" s="1"/>
  <c r="C9" i="3"/>
  <c r="D9" i="3" s="1"/>
  <c r="C8" i="3"/>
  <c r="D8" i="3" s="1"/>
  <c r="C7" i="3"/>
  <c r="D7" i="3" s="1"/>
  <c r="C6" i="3"/>
  <c r="D6" i="3" s="1"/>
  <c r="C5" i="3"/>
  <c r="C4" i="3"/>
  <c r="D4" i="3" s="1"/>
  <c r="C23" i="3" l="1"/>
  <c r="D23" i="3" s="1"/>
  <c r="D14" i="2"/>
  <c r="C25" i="3"/>
  <c r="D25" i="3" s="1"/>
  <c r="D12" i="2"/>
  <c r="D10" i="2"/>
  <c r="D9" i="2"/>
  <c r="D8" i="2"/>
  <c r="D7" i="2"/>
  <c r="D6" i="2"/>
  <c r="C14" i="3"/>
  <c r="D18" i="3"/>
  <c r="D5" i="3"/>
  <c r="C13" i="3" s="1"/>
  <c r="D5" i="1" s="1"/>
  <c r="C28" i="3" l="1"/>
  <c r="C27" i="3"/>
  <c r="D7" i="1" s="1"/>
  <c r="D6" i="1" s="1"/>
  <c r="D5" i="2" l="1"/>
  <c r="O14" i="7" l="1"/>
  <c r="G48" i="18" l="1"/>
  <c r="H48" i="18"/>
  <c r="I48" i="18"/>
  <c r="F48" i="18"/>
  <c r="I41" i="18"/>
  <c r="G41" i="18"/>
  <c r="H41" i="18"/>
  <c r="H51" i="18" s="1"/>
  <c r="F41" i="18"/>
  <c r="H50" i="18" s="1"/>
  <c r="G11" i="15"/>
  <c r="G12" i="15"/>
  <c r="G13" i="15"/>
  <c r="G14" i="15"/>
  <c r="G15" i="15"/>
  <c r="G16" i="15"/>
  <c r="G17" i="15"/>
  <c r="G18" i="15"/>
  <c r="G19" i="15"/>
  <c r="G20" i="15"/>
  <c r="G10" i="15"/>
  <c r="G11" i="18"/>
  <c r="G12" i="18"/>
  <c r="G13" i="18"/>
  <c r="G14" i="18"/>
  <c r="G15" i="18"/>
  <c r="G16" i="18"/>
  <c r="G17" i="18"/>
  <c r="G18" i="18"/>
  <c r="G19" i="18"/>
  <c r="G20" i="18"/>
  <c r="G10" i="18"/>
  <c r="I11" i="18"/>
  <c r="I12" i="18"/>
  <c r="I13" i="18"/>
  <c r="I14" i="18"/>
  <c r="I15" i="18"/>
  <c r="I16" i="18"/>
  <c r="I17" i="18"/>
  <c r="I18" i="18"/>
  <c r="I19" i="18"/>
  <c r="I20" i="18"/>
  <c r="I10" i="18"/>
  <c r="H11" i="18"/>
  <c r="H12" i="18"/>
  <c r="H13" i="18"/>
  <c r="H14" i="18"/>
  <c r="H15" i="18"/>
  <c r="H16" i="18"/>
  <c r="H17" i="18"/>
  <c r="H18" i="18"/>
  <c r="H19" i="18"/>
  <c r="H20" i="18"/>
  <c r="H10" i="18"/>
  <c r="H24" i="18"/>
  <c r="F21" i="15"/>
  <c r="I11" i="15"/>
  <c r="I12" i="15"/>
  <c r="I13" i="15"/>
  <c r="I14" i="15"/>
  <c r="I15" i="15"/>
  <c r="I16" i="15"/>
  <c r="I17" i="15"/>
  <c r="I18" i="15"/>
  <c r="I19" i="15"/>
  <c r="I20" i="15"/>
  <c r="I10" i="15"/>
  <c r="H11" i="15"/>
  <c r="H12" i="15"/>
  <c r="H13" i="15"/>
  <c r="H14" i="15"/>
  <c r="H15" i="15"/>
  <c r="H16" i="15"/>
  <c r="H17" i="15"/>
  <c r="H18" i="15"/>
  <c r="H19" i="15"/>
  <c r="H20" i="15"/>
  <c r="H10" i="15"/>
  <c r="P12" i="7"/>
  <c r="O12" i="7"/>
  <c r="P14" i="7"/>
  <c r="E21" i="14"/>
  <c r="P20" i="7" l="1"/>
  <c r="H21" i="15"/>
  <c r="I21" i="15"/>
  <c r="H23" i="15"/>
  <c r="G21" i="15"/>
  <c r="H23" i="18"/>
  <c r="H2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Tomas Paulaitis</author>
  </authors>
  <commentList>
    <comment ref="B29" authorId="0" shapeId="0" xr:uid="{00000000-0006-0000-0500-000001000000}">
      <text>
        <r>
          <rPr>
            <b/>
            <sz val="9"/>
            <color indexed="81"/>
            <rFont val="Tahoma"/>
            <family val="2"/>
            <charset val="186"/>
          </rPr>
          <t>https://e-seimas.lrs.lt/portal/legalAct/lt/TAD/TAIS.324459/EpBoWxVibC</t>
        </r>
        <r>
          <rPr>
            <sz val="9"/>
            <color indexed="81"/>
            <rFont val="Tahoma"/>
            <family val="2"/>
            <charset val="186"/>
          </rPr>
          <t xml:space="preserve">
</t>
        </r>
      </text>
    </comment>
    <comment ref="C29" authorId="0" shapeId="0" xr:uid="{00000000-0006-0000-0500-000002000000}">
      <text>
        <r>
          <rPr>
            <b/>
            <sz val="9"/>
            <color indexed="81"/>
            <rFont val="Tahoma"/>
            <family val="2"/>
            <charset val="186"/>
          </rPr>
          <t>http://klimatas.gamta.lt/cms/index?rubricId=b83233ea-a295-4e27-a50d-be1a6f748aee</t>
        </r>
        <r>
          <rPr>
            <sz val="9"/>
            <color indexed="81"/>
            <rFont val="Tahoma"/>
            <family val="2"/>
            <charset val="186"/>
          </rPr>
          <t xml:space="preserve">
</t>
        </r>
      </text>
    </comment>
    <comment ref="G29" authorId="0" shapeId="0" xr:uid="{00000000-0006-0000-0500-000003000000}">
      <text>
        <r>
          <rPr>
            <b/>
            <sz val="9"/>
            <color indexed="81"/>
            <rFont val="Tahoma"/>
            <family val="2"/>
            <charset val="186"/>
          </rPr>
          <t>https://e-seimas.lrs.lt/portal/legalActEditions/lt/TAD/15767120a80711e68987e8320e9a5185</t>
        </r>
        <r>
          <rPr>
            <sz val="9"/>
            <color indexed="81"/>
            <rFont val="Tahoma"/>
            <family val="2"/>
            <charset val="186"/>
          </rPr>
          <t xml:space="preserve">
</t>
        </r>
      </text>
    </comment>
    <comment ref="G30" authorId="0" shapeId="0" xr:uid="{00000000-0006-0000-0500-000004000000}">
      <text>
        <r>
          <rPr>
            <sz val="9"/>
            <color indexed="81"/>
            <rFont val="Tahoma"/>
            <family val="2"/>
            <charset val="186"/>
          </rPr>
          <t xml:space="preserve">Suskaičiuota pagal emisijos faktorių pateiktą http://klimatas.gamta.lt/cms/index?rubricId=b83233ea-a295-4e27-a50d-be1a6f748aee
</t>
        </r>
      </text>
    </comment>
  </commentList>
</comments>
</file>

<file path=xl/sharedStrings.xml><?xml version="1.0" encoding="utf-8"?>
<sst xmlns="http://schemas.openxmlformats.org/spreadsheetml/2006/main" count="460" uniqueCount="326">
  <si>
    <t> </t>
  </si>
  <si>
    <t>INFORMACIJOS, REIKALINGOS PROJEKTO ATITIKČIAI PROJEKTŲ ATRANKOS KRITERIJAMS ĮVERTINTI, PATEIKIMO LENTELĖ</t>
  </si>
  <si>
    <t>Pareiškėjo pavadinimas</t>
  </si>
  <si>
    <t>Projekto pavadinimas</t>
  </si>
  <si>
    <r>
      <rPr>
        <b/>
        <sz val="10"/>
        <color theme="1"/>
        <rFont val="Verdana"/>
        <family val="2"/>
        <charset val="186"/>
      </rPr>
      <t>Juridinio asmens dalyvių struktūra, ryšiai, sunkumai (SVV statusą atitinkančioms įmonėms).</t>
    </r>
    <r>
      <rPr>
        <sz val="10"/>
        <color theme="1"/>
        <rFont val="Verdana"/>
        <family val="2"/>
        <charset val="186"/>
      </rPr>
      <t xml:space="preserve"> Lape „SVV ryšiai“ nurodoma juridinio asmens dalyvių struktūra ir ryšiai (pildoma siekiant įsitikinti, ar pateikti Smulkiojo ar vidutinio verslo subjekto statuso deklaracijos duomenys yra tikslūs ir įmonės statusas yra nustatytas tinkamai). Lapą „SVV schema“ prašoma užpildyti, jeigu yra didelis su pareiškėju susijusių ir partnerių įmonių, fizinių asmenų skaičius. Lape „SVV sunkumai“ nurodomi pareiškėjo ir (arba) ūkio subjekto (pareiškėjo kartu su susijusiomis įmonėmis) duomenys, siekiant įvertinti, ar pareiškėjas ir (arba) ūkio subjektas (pareiškėjas kartu su susijusiomis įmonėmis) nepatiria sunkumų.  
Lapų „SVV ryšiai“, „SVV schema“, „SVV sunkumai“ nepildo didelės įmonės statusą atitinkančios įmonės.                        </t>
    </r>
  </si>
  <si>
    <r>
      <rPr>
        <b/>
        <sz val="10"/>
        <color theme="1"/>
        <rFont val="Verdana"/>
        <family val="2"/>
        <charset val="186"/>
      </rPr>
      <t>Juridinio asmens dalyvių struktūra, ryšiai, sunkumai (didelės įmonės statusą atitinkančioms įmonėms).</t>
    </r>
    <r>
      <rPr>
        <sz val="10"/>
        <color theme="1"/>
        <rFont val="Verdana"/>
        <family val="2"/>
        <charset val="186"/>
      </rPr>
      <t xml:space="preserve"> Lape „Didelės įmonės ryšiai“ nurodoma juridinio asmens dalyvių struktūra ir ryšiai (informacija reikalinga siekiant nustatyti su pareiškėju susijusias įmones ir įvertinti, ar ūkio subjektas (pareiškėjas kartu su susijusiomis įmonėmis) nepatiria sunkumų). Lapą „Didelės įmonės schema“ prašoma užpildyti, jeigu yra didelis su pareiškėju susijusių ir partnerių įmonių, fizinių asmenų skaičius. Lape „Didelės įmonės sunkumai“ nurodomi pareiškėjo ir (arba) ūkio subjekto (pareiškėjo kartu su susijusiomis įmonėmis) duomenys, siekiant įvertinti, ar pareiškėjas ir (arba) ūkio subjektas (pareiškėjas kartu su susijusiomis įmonėmis) nepatiria sunkumų.  
Lapų „Didelės įmonės ryšiai“, „Didelės įmonės schema“, „Didelės įmonės sunkumai“ nepildo SVV statusą atitinkančios įmonės.  </t>
    </r>
  </si>
  <si>
    <t>Eil. Nr.</t>
  </si>
  <si>
    <t xml:space="preserve">Pareiškėjo vykdoma veikla ir pajamos </t>
  </si>
  <si>
    <t>1.1.</t>
  </si>
  <si>
    <r>
      <t xml:space="preserve">(nurodyti </t>
    </r>
    <r>
      <rPr>
        <b/>
        <i/>
        <sz val="10"/>
        <color rgb="FF000000"/>
        <rFont val="Verdana"/>
        <family val="2"/>
        <charset val="186"/>
      </rPr>
      <t>ne pramonės</t>
    </r>
    <r>
      <rPr>
        <i/>
        <sz val="10"/>
        <color rgb="FF000000"/>
        <rFont val="Verdana"/>
        <family val="2"/>
        <charset val="186"/>
      </rPr>
      <t xml:space="preserve"> veiklos kodą ir pavadinimą)</t>
    </r>
  </si>
  <si>
    <t>1.2.</t>
  </si>
  <si>
    <t>1.3.</t>
  </si>
  <si>
    <t>(nepildoma)</t>
  </si>
  <si>
    <t>1.</t>
  </si>
  <si>
    <t>2.</t>
  </si>
  <si>
    <t>Iš viso: </t>
  </si>
  <si>
    <t>Energijos rūšis Nr. 1 (gamtinės dujos) </t>
  </si>
  <si>
    <t>Energijos rūšis Nr. 2 (skystas kuras (dyzelinas, mazutas, krosnių kuras)) </t>
  </si>
  <si>
    <t>Energijos rūšis Nr. 3 (skystas kuras (benzinas)) </t>
  </si>
  <si>
    <t>Eil. Nr. </t>
  </si>
  <si>
    <t>3.1. </t>
  </si>
  <si>
    <t>Energijos rūšis Nr. 3 (kietas kuras (akmens anglis, kita)) </t>
  </si>
  <si>
    <t>Energijos rūšis Nr. 4 (centralizuotai tiekiama šiluma) </t>
  </si>
  <si>
    <t>Energijos rūšis Nr. 5 (biokuras)</t>
  </si>
  <si>
    <t>Energijos rūšis Nr. 6 (suskystintos dujos)</t>
  </si>
  <si>
    <t>Nuorodos:</t>
  </si>
  <si>
    <t>1-141 Dėl Energijos, energijos išteklių ir vandens vartojimo audito atlikimo technologiniuose procesuos... (e-tar.lt)</t>
  </si>
  <si>
    <t>https://e-seimas.lrs.lt/portal/legalAct/lt/TAD/15767120a80711e68987e8320e9a5185/asr</t>
  </si>
  <si>
    <t>NIR_2022 04 15 FINAL.pdf (lrv.lt)</t>
  </si>
  <si>
    <t>CO2</t>
  </si>
  <si>
    <t>Sunaudojamas gamtinių dujų kiekis</t>
  </si>
  <si>
    <t>MWh/metus</t>
  </si>
  <si>
    <t>Įmonės sunaudojama energija gamybos/technologiniuose procesuose (pagal Energijos vartojimo audite pateiktą informaciją)</t>
  </si>
  <si>
    <t>Sunaudojamas skysto kuro (dyzelinas, mazutas, krosnių kuras) kiekis</t>
  </si>
  <si>
    <t>Sunaudojamas skysto kuro (benzinas) kiekis</t>
  </si>
  <si>
    <t>Sunaudojamas kietas kuras (akmens anglis, kita) kiekis</t>
  </si>
  <si>
    <t>Sunaudojamas centralizuotai tiekiamos šilumos kiekis</t>
  </si>
  <si>
    <t>Sunaudojamas biokuro kiekis</t>
  </si>
  <si>
    <t>Sunaudojamas suskystintų dujų kiekis</t>
  </si>
  <si>
    <t>Sunaudojamas elektros energijos kiekis</t>
  </si>
  <si>
    <t>Sunaudojamas elektros energijos kiekis iš atsinaujinančių šaltinių</t>
  </si>
  <si>
    <t>Įšmetamas CO2 kiekis gamybos/technologiniuose procesuose iki projekto, iš viso</t>
  </si>
  <si>
    <t>tCO2/metus</t>
  </si>
  <si>
    <t>Suvartojama energija gamybos/technologiniuose procesuose iki projekto, iš viso</t>
  </si>
  <si>
    <t>Dėl projekto veiklos sutaupytas gamtinių dujų kiekis</t>
  </si>
  <si>
    <t>Dėl projekto veiklos  sutaupytas skysto kuro (dyzelinas, mazutas, krosnių kuras) kiekis</t>
  </si>
  <si>
    <t>Įrenginio pavadinimas (pagal Energijos vartojimo audite pateiktą informaciją)</t>
  </si>
  <si>
    <t>Dėl projekto veiklos  sutaupytas skysto kuro (benzinas) kiekis</t>
  </si>
  <si>
    <t>Dėl projekto veiklos  sutaupytas kietas kuras (akmens anglis, kita) kiekis</t>
  </si>
  <si>
    <t>Dėl projekto veiklos  sutaupytas centralizuotai tiekiamos šilumos kiekis</t>
  </si>
  <si>
    <t>Dėl projekto veiklos  sutaupytas biokuro kiekis</t>
  </si>
  <si>
    <t>Dėl projekto veiklos  sutaupytas suskystintų dujų kiekis</t>
  </si>
  <si>
    <t>Dėl projekto veiklos sutaupytas elektros energijos kiekis</t>
  </si>
  <si>
    <t>Dėl projekto veiklos sutaupytas elektros energijos kiekis iš atsinaujinančių šaltinių</t>
  </si>
  <si>
    <t>Sumažintas CO2 išmetimas gamybos/technologiniuose procesuose įdiegus įrangą metai po projekto pabaigos, iš viso</t>
  </si>
  <si>
    <t>IŠ VISO</t>
  </si>
  <si>
    <t>Sutaupytas energijos gamybos/technologiniuose procesuose kiekis įdiegus įrangą metai po projekto pabaigos, iš viso</t>
  </si>
  <si>
    <t>Kaloringumai</t>
  </si>
  <si>
    <t>Akmens anglys</t>
  </si>
  <si>
    <t>TJ/t</t>
  </si>
  <si>
    <t>64 psl.</t>
  </si>
  <si>
    <t xml:space="preserve">Table 3-2. </t>
  </si>
  <si>
    <t>Krosnių kuras</t>
  </si>
  <si>
    <t>Gamtinės dujos</t>
  </si>
  <si>
    <t>MWh/1000 m3</t>
  </si>
  <si>
    <t>STR 2.01.02:2016 „Pastatų energinio naudingumo projektavimas ir sertifikavimas“</t>
  </si>
  <si>
    <t>Eil.</t>
  </si>
  <si>
    <t>Energijos šaltinis</t>
  </si>
  <si>
    <r>
      <t>f</t>
    </r>
    <r>
      <rPr>
        <i/>
        <vertAlign val="subscript"/>
        <sz val="12"/>
        <color theme="1"/>
        <rFont val="Times New Roman"/>
        <family val="1"/>
      </rPr>
      <t>PRn</t>
    </r>
    <r>
      <rPr>
        <i/>
        <sz val="12"/>
        <color theme="1"/>
        <rFont val="Times New Roman"/>
        <family val="1"/>
      </rPr>
      <t>,</t>
    </r>
  </si>
  <si>
    <r>
      <t>f</t>
    </r>
    <r>
      <rPr>
        <i/>
        <vertAlign val="subscript"/>
        <sz val="12"/>
        <color theme="1"/>
        <rFont val="Times New Roman"/>
        <family val="1"/>
      </rPr>
      <t>PRr</t>
    </r>
    <r>
      <rPr>
        <i/>
        <sz val="12"/>
        <color theme="1"/>
        <rFont val="Times New Roman"/>
        <family val="1"/>
      </rPr>
      <t>,</t>
    </r>
  </si>
  <si>
    <r>
      <t>M</t>
    </r>
    <r>
      <rPr>
        <i/>
        <vertAlign val="subscript"/>
        <sz val="12"/>
        <color theme="1"/>
        <rFont val="Times New Roman"/>
        <family val="1"/>
      </rPr>
      <t>CO2</t>
    </r>
    <r>
      <rPr>
        <sz val="12"/>
        <color theme="1"/>
        <rFont val="Times New Roman"/>
        <family val="1"/>
      </rPr>
      <t>, kgCO2/kWh</t>
    </r>
  </si>
  <si>
    <t>Nr.</t>
  </si>
  <si>
    <t>vnt</t>
  </si>
  <si>
    <t>Mazutas[3.18]</t>
  </si>
  <si>
    <t>Orimulsija[3.18]</t>
  </si>
  <si>
    <t>3.</t>
  </si>
  <si>
    <t>Dyzelinas, krosninis skystas kuras, skalūnų alyva[3.18]</t>
  </si>
  <si>
    <t>4.</t>
  </si>
  <si>
    <t>Suskystintos dujos[3.18]</t>
  </si>
  <si>
    <t>5.</t>
  </si>
  <si>
    <t>Durpės[3.18]</t>
  </si>
  <si>
    <t>6.</t>
  </si>
  <si>
    <t>Akmens anglis[3.18]</t>
  </si>
  <si>
    <t>Kuro mixas (akmens anglis 30 proc ir biokuras 70  proc)</t>
  </si>
  <si>
    <t>7.</t>
  </si>
  <si>
    <t>Biokuras (mediena, šiaudai, biodujos, bioalyva ir kt.)[3.18]</t>
  </si>
  <si>
    <t>8.</t>
  </si>
  <si>
    <t>Gamtinės dujos[3.18]</t>
  </si>
  <si>
    <t>10.</t>
  </si>
  <si>
    <t>Elektros įvairių gamybos būdų vidurkis[3.18]</t>
  </si>
  <si>
    <t>14.</t>
  </si>
  <si>
    <t>Šiluma iš šilumos tinklų (Lietuvos vidurkis)</t>
  </si>
  <si>
    <t>https://klimatas.old.gamta.lt/cms/index?rubricId=b83233ea-a295-4e27-a50d-be1a6f748aee</t>
  </si>
  <si>
    <t>Kuro rūšis</t>
  </si>
  <si>
    <t>Degalų tankis, kg/l</t>
  </si>
  <si>
    <t>Žemutinė šiluminė vertė, MJ/kg</t>
  </si>
  <si>
    <t>kWh/l (MWh/1000 l)</t>
  </si>
  <si>
    <t>kWh/kg (MWh/t)</t>
  </si>
  <si>
    <t>kWh/m3 (MWh/1000 m3)</t>
  </si>
  <si>
    <t>Taršos faktorius, kgCO2/kWh arba tCO2/MWh</t>
  </si>
  <si>
    <t xml:space="preserve">Benzinas </t>
  </si>
  <si>
    <t>AEI</t>
  </si>
  <si>
    <t>Juridinio asmens dalyvių struktūra ir ryšiai (pildoma siekiant įsitikinti, ar pateikti Smulkiojo ar vidutinio verslo subjekto statuso (toliau - SVV) deklaracijos duomenys yra tikslūs ir įmonės statusas yra nustatytas tinkamai)</t>
  </si>
  <si>
    <t>Prašome nurodyti įmonės akcininkus (fizinius bei juridinius asmenis), jų procentinę akcijų/pajų/dalyvių balsų dalį.</t>
  </si>
  <si>
    <t>Pagal Lietuvos Respublikos smulkiojo ir vidutinio verslo plėtros įstatymą (toliau – SVV įstatymas) įmonė laikoma savarankiška įmone, jeigu ji neturi nei partnerinių, nei susijusių įmonių. Taip yra tuomet, kai yra tenkinamos visos šios bendrinės sąlygos:</t>
  </si>
  <si>
    <t>1. Jūsų įmonė neturi kitų įmonių akcijų/pajų/dalyvių balsų (arba turi mažiau nei 25 proc.);</t>
  </si>
  <si>
    <t>2. Jūsų įmonės akcijos/pajai/dalyvių balsai nepriklauso kitoms įmonėms ir (arba) verslininkams* (arba priklauso mažiau nei 25 proc.);</t>
  </si>
  <si>
    <t>3. Jūsų įmonės akcijų/pajų/dalyvių balsų daugumą (50 proc. arba daugiau) turintis akcininkas/savininkas/dalininkas/narys, fizinis asmuo, neturi kitų toje pačioje ar gretimoje srityje veikiančių įmonių akcijų/pajų/dalyvių balsų daugumos.</t>
  </si>
  <si>
    <t>* Verslininku laikomas fizinis asmuo, vykdantis ekonominę veiklą (žr. paaiškinimą 23-25 eil.).</t>
  </si>
  <si>
    <t>Atsakymas:</t>
  </si>
  <si>
    <t>Ar Jūsų įmonės akcininkai, juridiniai/fiziniai asmenys, turi kitų įmonių akcijų/pajų/dalyvių balsų?</t>
  </si>
  <si>
    <t>Jeigu turi, prašome nurodyti tokių įmonių pavadinimus, veiklos sektorius bei turimų akcijų/pajų/dalyvių balsų procentinę dalį. Jeigu šios įmonės valdo arba yra valdomos kitų asmenų, prašome nurodyti ir juos. Akcininkus prašome nurodyti per kelis lygmenis, t. y. akcininkus prašome nurodyti iki galutinių naudos gavėjų – fizinių asmenų.</t>
  </si>
  <si>
    <t>Ar tarp akcininkų yra sudaryta balsavimo sutarčių, balsavimo teisės perleidimo sutarčių, įgaliojimų ir pan. ?</t>
  </si>
  <si>
    <t>Jeigu taip, prašome pateikti informaciją apie tokias sutartis/įgaliojimus ir pan. Informaciją prašome pateikti pareiškėjo lygmeniu, taip pat, esant žiniai, ir įmonės grupės, kuriai priklauso pareiškėjas, lygmeniu.</t>
  </si>
  <si>
    <t>Ar akcininkai, fiziniai asmenys, verčiasi ekonomine veikla?</t>
  </si>
  <si>
    <t>T. y. verčiasi pagal verslo liudijimą, individualios veiklos pažymą, ūkininko pažymėjimą, autorines sutartis, nuomoja nekilnojamąjį turtą, turi atsinaujinančią elektros energiją generuojančią elektrinę (pvz. saulės, vėjo), kurios pagamintą elektros energiją parduoda į tinklą kaip elektros energijos gamintojai, ar kt. būdais gauna komercinių pajamų kaip fiziniai asmenys.</t>
  </si>
  <si>
    <t>Europos Sąjungos Teisingumo Teismas byloje C-222/04 priėmė sprendimą (112-114 punktai), kuriame konstatavo, kad fizinis asmuo taip pat turėtų būti laikomas vykdančiu ekonominę veiklą esant šioms salygoms:</t>
  </si>
  <si>
    <t>- turi kontrolinį akcijų paketą (daugumą dalyvių balsų), t.y. 50 proc. + 1 balsą ir</t>
  </si>
  <si>
    <t>- tiesiogiai dalyvauja įmonės valdyme (yra vadovas arba valdybos narys).</t>
  </si>
  <si>
    <t>Ar Jūsų įmonė turi kitų įmonių akcijų/pajų/dalyvių balsų?</t>
  </si>
  <si>
    <t>Jeigu turi, prašome nurodyti tokių įmonių pavadinimus, veiklos sektorius bei turimų akcijų/pajų/dalyvių balsų procentinę dalį. Jeigu šios įmonės valdo arba yra valdomos kitų asmenų, prašome nurodyti ir juos. Tokį išskaidymą prašome atlikti per kelis lygmenis, t. y. akcininkus prašome nurodyti iki galutinių naudos gavėjų – fizinių asmenų.</t>
  </si>
  <si>
    <t>Ar yra kitų įmonių, kurios turi galimybę daryti lemiamą poveikį Jūsų įmonei dėl sutarčių, sudarytų su Jūsų įmone (ir atvirkščiai)?</t>
  </si>
  <si>
    <t>Primename, kad pagal SVV įstatymą SVV deklaracijoje turi būti nurodomos ne tik susijusios ir partnerinės įmonės, bet susijusių susijusios, susijusių partnerinės ir partnerinių susijusios įmonės. Atkreipiame Jūsų dėmesį, kad SVV deklaracijoje turi būti nurodytos ne tik Lietuvoje, bet ir užsienyje registruotos susijusios ir partnerinės įmonės.</t>
  </si>
  <si>
    <t>Esant dideliam su pareiškėju susijusių ir partnerių įmonių, fizinių asmenų skaičiui, prašome pateikti ryšių schemą lape „SVV schema“.</t>
  </si>
  <si>
    <t>Jonas Jonaitis</t>
  </si>
  <si>
    <t>Antanas Antanaitis</t>
  </si>
  <si>
    <t>UAB B</t>
  </si>
  <si>
    <t>UAB A</t>
  </si>
  <si>
    <t>Pareiškėjas UAB</t>
  </si>
  <si>
    <t>UAB C</t>
  </si>
  <si>
    <t>Pildomi tik pilka spalva pažymėti laukai →</t>
  </si>
  <si>
    <t>Paskutiniai finansiniai metai</t>
  </si>
  <si>
    <t>Sunkumų vertinimas pagal Komisijos reglamento (ES) Nr. 651/2014 (toliau - Reglamentas) 2 straipsnio 18 dalies a punktą</t>
  </si>
  <si>
    <t>Pildomi paskutinių patvirtintų metinių finansinės atskaitomybės dokumentų duomenys (iš balanso eilutės "D. Nuosavas kapitalas")</t>
  </si>
  <si>
    <t>Įmonės pavadinimas</t>
  </si>
  <si>
    <t>Įmonės įsteigimo data</t>
  </si>
  <si>
    <t>Rezervai (įskaitant ir perkainojimo rezervą)</t>
  </si>
  <si>
    <t>Įstatinis kapitalas (įskaitant ir akcijų priedus)</t>
  </si>
  <si>
    <t>Nuosavas kapitalas</t>
  </si>
  <si>
    <t>Rezervai +- sukauptas pelnas (nuostoliai)</t>
  </si>
  <si>
    <t>½ įstatinio kapitalo</t>
  </si>
  <si>
    <t>Susijusi įmonė 2</t>
  </si>
  <si>
    <t>Susijusi įmonė 3</t>
  </si>
  <si>
    <t>Susijusi įmonė 4</t>
  </si>
  <si>
    <t>Susijusi įmonė 5</t>
  </si>
  <si>
    <t>Susijusi įmonė 6</t>
  </si>
  <si>
    <t>Susijusi įmonė 7</t>
  </si>
  <si>
    <t>Susijusi įmonė 8</t>
  </si>
  <si>
    <t>Susijusi įmonė 9</t>
  </si>
  <si>
    <t>Susijusi įmonė 10</t>
  </si>
  <si>
    <t>Iš viso:</t>
  </si>
  <si>
    <t>Ar pareiškėjas patiria sunkumų pagal Reglamento 2 straipsnio 18 dalies a punktą?</t>
  </si>
  <si>
    <t>Ar ūkio subjektas patiria sunkumų pagal Reglamento 2 straipsnio 18 dalies a punktą?</t>
  </si>
  <si>
    <t>Jeigu "Rezervai +- sukauptas pelnas (nuostoliai)" gaunama teigiama suma - sunkumų nėra</t>
  </si>
  <si>
    <t>Jeigu "Rezervai +- sukauptas pelnas (nuostoliai)" gaunama neigiama suma, kurios absoliutus skaičius (modulis) neviršija "1/2 įstatinio kapitalo" - sunkumų nėra, pvz. "Rezervai +- sukauptas pelnas (nuostoliai)" -10.000 Eur, "1/2 įstatinio kapitalo" 15.000 Eur</t>
  </si>
  <si>
    <t>Jeigu "Rezervai +- sukauptas pelnas (nuostoliai)" gaunama neigiama suma, kurios absoliutus skaičius (modulis) viršija "1/2 įstatinio kapitalo" - sunkumai yra, pvz. "Rezervai +- sukauptas pelnas (nuostoliai)" -10.000 Eur, "1/2 įstatinio kapitalo" 2.000 Eur</t>
  </si>
  <si>
    <t>Juridinio asmens dalyvių struktūra ir ryšiai (pildoma didelių įmonių atveju, siekiant nustatyti susijusias įmones ir įvertinti ūkio subjekto sunkumus).</t>
  </si>
  <si>
    <t xml:space="preserve"> Ar akcininkai, fiziniai asmenys, verčiasi ekonomine veikla?</t>
  </si>
  <si>
    <t>Primename, kad pagal PFSA 5.3.1 punktą valstybės pagalba neteikiama sunkumų patiriantiems pareiškėjams ir (arba) ūkio subjektams (ūkio subjektu laikomas pareiškėjas kartu su susijusiomis įmonėmis). Sunkumų patiriančios įmonės sąvoka ir vertinimo principai yra nustatyti Reglamento (ES) Nr. 651/2014 2 straipsnio 18 punkte.</t>
  </si>
  <si>
    <t>Pareiškėjas</t>
  </si>
  <si>
    <t>Susijusi įmonė 1</t>
  </si>
  <si>
    <t>Sunkumų vertinimas pagal Reglamento 2 straipsnio 18 dalies e punktą</t>
  </si>
  <si>
    <t>Pildoma ir vertinama tik didelių įmonių atveju</t>
  </si>
  <si>
    <t>Pildomi paskutinių dvejų patvirtintų metinių finansinės atskaitomybės dokumentų duomenys</t>
  </si>
  <si>
    <t>Ūkio subjekto duomenys imami iš konsoliduotos finansinės atskaitomybės, jeigu tokia nesudaroma - sudedama rankiniu būdu</t>
  </si>
  <si>
    <t>Įmonės balansinis skolos ir nuosavo kapitalo santykis</t>
  </si>
  <si>
    <t>Pareiškėjo vertinimas</t>
  </si>
  <si>
    <t>Ūkio subjekto vertinimas</t>
  </si>
  <si>
    <t>Metai</t>
  </si>
  <si>
    <t>Reikšmė:</t>
  </si>
  <si>
    <t>Įmonės EBITDA (pajamų neatskaičius palūkanų, mokesčių, nusidėvėjimo ir amortizacijos) palūkanų padengimo santykis</t>
  </si>
  <si>
    <t>Ar pareiškėjas patiria sunkumų pagal Reglamento 2 straipsnio 18 dalies e punktą?</t>
  </si>
  <si>
    <t>Ar ūkio subjektas patiria sunkumų pagal Reglamento 2 straipsnio 18 dalies e punktą?</t>
  </si>
  <si>
    <t>2024 m.</t>
  </si>
  <si>
    <t>2023 m.</t>
  </si>
  <si>
    <t>2022 m.</t>
  </si>
  <si>
    <r>
      <t xml:space="preserve">(nurodyti </t>
    </r>
    <r>
      <rPr>
        <b/>
        <i/>
        <sz val="10"/>
        <color theme="1"/>
        <rFont val="Verdana"/>
        <family val="2"/>
        <charset val="186"/>
      </rPr>
      <t>veiklos kodą ir pavadinimą, kuri priskiriama pramonės veiklai</t>
    </r>
    <r>
      <rPr>
        <i/>
        <sz val="10"/>
        <color theme="1"/>
        <rFont val="Verdana"/>
        <family val="2"/>
        <charset val="186"/>
      </rPr>
      <t>)</t>
    </r>
  </si>
  <si>
    <t>1.4.</t>
  </si>
  <si>
    <t>Iš viso tinkamų finansuoti išlaidų (įrenginiui 1)</t>
  </si>
  <si>
    <t>Iš viso tinkamų finansuoti išlaidų (įrenginiui 2)</t>
  </si>
  <si>
    <t>Eur</t>
  </si>
  <si>
    <t>Planuojamo diegti įrenginio komercinio pasiūlymo Nr., data, taip pat nurodomas apskaičiavimas skaitinėmis išraiškomis (nurodant formules ir skaičiavimus)</t>
  </si>
  <si>
    <r>
      <t xml:space="preserve">Pagal SVV įstatymo 2 straipsnio 21 dalį, verslininku laikomas fizinis asmuo, kuris verčiasi ekonomine veikla. SVV įstatymo 2 straipsnio 3 dalyje nustatyta </t>
    </r>
    <r>
      <rPr>
        <i/>
        <sz val="10"/>
        <color rgb="FF000000"/>
        <rFont val="Verdana"/>
        <family val="2"/>
        <charset val="186"/>
      </rPr>
      <t>„Ekonominė veikla – savo rizika plėtojama reguliari asmens veikla, kuri apima prekių pirkimą ar pardavimą, prekių gamybą, darbų atlikimą ar paslaugų teikimą kitiems asmenims ir kurią vykdant siekiama gauti pajamų“</t>
    </r>
    <r>
      <rPr>
        <sz val="10"/>
        <color rgb="FF000000"/>
        <rFont val="Verdana"/>
        <family val="2"/>
        <charset val="186"/>
      </rPr>
      <t xml:space="preserve">. SVV įstatymo 2 straipsnio 15 dalyje nustatyta, kad SVV subjektu laikoma </t>
    </r>
    <r>
      <rPr>
        <i/>
        <sz val="10"/>
        <color rgb="FF000000"/>
        <rFont val="Verdana"/>
        <family val="2"/>
        <charset val="186"/>
      </rPr>
      <t>„labai maža, maža ar vidutinė įmonė, atitinkančios šio įstatymo 3 straipsnyje nustatytas sąlygas, arba verslininkas, atitinkantis šio įstatymo 4 straipsnyje nustatytas sąlygas“</t>
    </r>
    <r>
      <rPr>
        <sz val="10"/>
        <color rgb="FF000000"/>
        <rFont val="Verdana"/>
        <family val="2"/>
        <charset val="186"/>
      </rPr>
      <t>. Atsižvelgiant į tai, kas išdėstyta, verslininkas (fizinis asmuo, kuris verčiasi ekonomine veikla) yra prilyginamas SVV subjektui arba, kitaip tariant, įmonei.</t>
    </r>
  </si>
  <si>
    <r>
      <t xml:space="preserve">Nepaskirstytas pelnas (nuostoliai) </t>
    </r>
    <r>
      <rPr>
        <i/>
        <sz val="10"/>
        <color rgb="FFC00000"/>
        <rFont val="Verdana"/>
        <family val="2"/>
        <charset val="186"/>
      </rPr>
      <t xml:space="preserve">Jeigu nuostolis, nurodome su "-" ženklu </t>
    </r>
  </si>
  <si>
    <r>
      <t>Esant dideliam su pareiškėju susijusių įmonių, fizinių asmenų skaičiui, prašome pateikti ryšių schemą lape „Didelės įmonės schema“</t>
    </r>
    <r>
      <rPr>
        <sz val="10"/>
        <color rgb="FF000000"/>
        <rFont val="Verdana"/>
        <family val="2"/>
        <charset val="186"/>
      </rPr>
      <t>.</t>
    </r>
  </si>
  <si>
    <r>
      <t xml:space="preserve">Nepaskirstytas pelnas (nuostoliai) </t>
    </r>
    <r>
      <rPr>
        <i/>
        <sz val="10"/>
        <color rgb="FFC00000"/>
        <rFont val="Verdana"/>
        <family val="2"/>
        <charset val="186"/>
      </rPr>
      <t>Jeigu nuostolis, nurodome su "-" ženklu</t>
    </r>
  </si>
  <si>
    <r>
      <t xml:space="preserve">Mokėtinų sumų ir įsipareigojimų iš viso </t>
    </r>
    <r>
      <rPr>
        <i/>
        <sz val="10"/>
        <color rgb="FFC00000"/>
        <rFont val="Verdana"/>
        <family val="2"/>
        <charset val="186"/>
      </rPr>
      <t>(žr. balanse)</t>
    </r>
  </si>
  <si>
    <r>
      <t xml:space="preserve">Nuosavas kapitalas </t>
    </r>
    <r>
      <rPr>
        <i/>
        <sz val="10"/>
        <color rgb="FFC00000"/>
        <rFont val="Verdana"/>
        <family val="2"/>
        <charset val="186"/>
      </rPr>
      <t>(žr. balanse)</t>
    </r>
  </si>
  <si>
    <r>
      <t xml:space="preserve">Pelnas prieš apmokestinimą </t>
    </r>
    <r>
      <rPr>
        <i/>
        <sz val="10"/>
        <color rgb="FFC00000"/>
        <rFont val="Verdana"/>
        <family val="2"/>
        <charset val="186"/>
      </rPr>
      <t>(žr. pelno (nuostolių) ataskaitoje)</t>
    </r>
  </si>
  <si>
    <r>
      <t xml:space="preserve">(Sumokėtos) palūkanos </t>
    </r>
    <r>
      <rPr>
        <i/>
        <sz val="10"/>
        <color rgb="FFC00000"/>
        <rFont val="Verdana"/>
        <family val="2"/>
        <charset val="186"/>
      </rPr>
      <t>(žr. pinigų srautų ataskaitoje (pinigų srautai iš finansinės veiklos)</t>
    </r>
  </si>
  <si>
    <r>
      <t xml:space="preserve">Nusidėvėjimas ir amortizacija </t>
    </r>
    <r>
      <rPr>
        <i/>
        <sz val="10"/>
        <color rgb="FFC00000"/>
        <rFont val="Verdana"/>
        <family val="2"/>
        <charset val="186"/>
      </rPr>
      <t>(žr. pinigų srautų ataskaitoje arba aiškinamajame rašte)</t>
    </r>
  </si>
  <si>
    <r>
      <t xml:space="preserve">Įmonė bus laikoma sunkumų patiriančia pagal Reglamento 2 straipsnio 18 dalies e punktą tik tuo atveju, jeigu </t>
    </r>
    <r>
      <rPr>
        <i/>
        <u/>
        <sz val="10"/>
        <rFont val="Verdana"/>
        <family val="2"/>
        <charset val="186"/>
      </rPr>
      <t>per paskutinius dvejus finansinius metus</t>
    </r>
    <r>
      <rPr>
        <i/>
        <sz val="10"/>
        <rFont val="Verdana"/>
        <family val="2"/>
        <charset val="186"/>
      </rPr>
      <t xml:space="preserve"> tiek įmonės balansinis skolos ir nuosavo kapitalo santykis </t>
    </r>
    <r>
      <rPr>
        <b/>
        <i/>
        <sz val="10"/>
        <rFont val="Verdana"/>
        <family val="2"/>
        <charset val="186"/>
      </rPr>
      <t>viršijo 7,5</t>
    </r>
    <r>
      <rPr>
        <i/>
        <sz val="10"/>
        <rFont val="Verdana"/>
        <family val="2"/>
        <charset val="186"/>
      </rPr>
      <t xml:space="preserve">, tiek įmonės EBITDA palūkanų padengimo santykis buvo </t>
    </r>
    <r>
      <rPr>
        <b/>
        <i/>
        <sz val="10"/>
        <rFont val="Verdana"/>
        <family val="2"/>
        <charset val="186"/>
      </rPr>
      <t>mažesnis nei 1,0</t>
    </r>
    <r>
      <rPr>
        <i/>
        <sz val="10"/>
        <rFont val="Verdana"/>
        <family val="2"/>
        <charset val="186"/>
      </rPr>
      <t>, t. y. visos 4 reikšmės turi patekti į nustatytus rėžius (jeigu bent viena reikšmė nepatenka - sunkumų nėra).</t>
    </r>
  </si>
  <si>
    <r>
      <rPr>
        <b/>
        <sz val="10"/>
        <rFont val="Verdana"/>
        <family val="2"/>
        <charset val="186"/>
      </rPr>
      <t>Pasirinkto tinkamų finansuoti išlaidų būdo pagrindimas</t>
    </r>
    <r>
      <rPr>
        <sz val="10"/>
        <rFont val="Verdana"/>
        <family val="2"/>
        <charset val="186"/>
      </rPr>
      <t xml:space="preserve"> (nurodoma, kokią įrangą ir (arba) technologinius sprendimus numatoma diegti; aprašomos galimos alternatyvos, pagrindžiamas pasirinktas būdas)</t>
    </r>
  </si>
  <si>
    <r>
      <t xml:space="preserve">Sunaudojamas </t>
    </r>
    <r>
      <rPr>
        <b/>
        <sz val="9"/>
        <color theme="1"/>
        <rFont val="Verdana"/>
        <family val="2"/>
        <charset val="186"/>
      </rPr>
      <t xml:space="preserve">gamtinių dujų </t>
    </r>
    <r>
      <rPr>
        <sz val="9"/>
        <color theme="1"/>
        <rFont val="Verdana"/>
        <family val="2"/>
        <charset val="186"/>
      </rPr>
      <t>kiekis (MWh/metus)</t>
    </r>
  </si>
  <si>
    <r>
      <t>Sunaudojamas  skysto kuro (</t>
    </r>
    <r>
      <rPr>
        <b/>
        <sz val="9"/>
        <color theme="1"/>
        <rFont val="Verdana"/>
        <family val="2"/>
        <charset val="186"/>
      </rPr>
      <t>dyzelinas, mazutas, krosnių kuras</t>
    </r>
    <r>
      <rPr>
        <sz val="9"/>
        <color theme="1"/>
        <rFont val="Verdana"/>
        <family val="2"/>
        <charset val="186"/>
      </rPr>
      <t>) kiekis (MWh/metus)</t>
    </r>
  </si>
  <si>
    <r>
      <t>Sunaudojamas  skysto kuro (</t>
    </r>
    <r>
      <rPr>
        <b/>
        <sz val="9"/>
        <color theme="1"/>
        <rFont val="Verdana"/>
        <family val="2"/>
        <charset val="186"/>
      </rPr>
      <t>benzinas</t>
    </r>
    <r>
      <rPr>
        <sz val="9"/>
        <color theme="1"/>
        <rFont val="Verdana"/>
        <family val="2"/>
        <charset val="186"/>
      </rPr>
      <t>) kiekis (MWh/metus)</t>
    </r>
  </si>
  <si>
    <r>
      <t>Sunaudojamas kieto kuro (</t>
    </r>
    <r>
      <rPr>
        <b/>
        <sz val="9"/>
        <color theme="1"/>
        <rFont val="Verdana"/>
        <family val="2"/>
        <charset val="186"/>
      </rPr>
      <t>akmens anglis, kita</t>
    </r>
    <r>
      <rPr>
        <sz val="9"/>
        <color theme="1"/>
        <rFont val="Verdana"/>
        <family val="2"/>
        <charset val="186"/>
      </rPr>
      <t>) kiekis (MWh/metus)</t>
    </r>
  </si>
  <si>
    <r>
      <t xml:space="preserve">Sunaudojamas </t>
    </r>
    <r>
      <rPr>
        <b/>
        <sz val="9"/>
        <color theme="1"/>
        <rFont val="Verdana"/>
        <family val="2"/>
        <charset val="186"/>
      </rPr>
      <t>centralizuotai tiekiamos šilumos</t>
    </r>
    <r>
      <rPr>
        <sz val="9"/>
        <color theme="1"/>
        <rFont val="Verdana"/>
        <family val="2"/>
        <charset val="186"/>
      </rPr>
      <t xml:space="preserve"> kiekis (MWh/metus)</t>
    </r>
  </si>
  <si>
    <r>
      <t xml:space="preserve">Sunaudojamas </t>
    </r>
    <r>
      <rPr>
        <b/>
        <sz val="9"/>
        <color theme="1"/>
        <rFont val="Verdana"/>
        <family val="2"/>
        <charset val="186"/>
      </rPr>
      <t>biokuro</t>
    </r>
    <r>
      <rPr>
        <sz val="9"/>
        <color theme="1"/>
        <rFont val="Verdana"/>
        <family val="2"/>
        <charset val="186"/>
      </rPr>
      <t xml:space="preserve"> kiekis (MWh/metus)</t>
    </r>
  </si>
  <si>
    <r>
      <t xml:space="preserve">Sunaudojamas </t>
    </r>
    <r>
      <rPr>
        <b/>
        <sz val="9"/>
        <color theme="1"/>
        <rFont val="Verdana"/>
        <family val="2"/>
        <charset val="186"/>
      </rPr>
      <t>suskystintų dujų</t>
    </r>
    <r>
      <rPr>
        <sz val="9"/>
        <color theme="1"/>
        <rFont val="Verdana"/>
        <family val="2"/>
        <charset val="186"/>
      </rPr>
      <t xml:space="preserve"> kiekis (MWh/metus)</t>
    </r>
  </si>
  <si>
    <r>
      <t xml:space="preserve">Sunaudojamas </t>
    </r>
    <r>
      <rPr>
        <b/>
        <sz val="9"/>
        <color rgb="FF000000"/>
        <rFont val="Verdana"/>
        <family val="2"/>
        <charset val="186"/>
      </rPr>
      <t>elektros energijos iš tinklų (ne atsinaujinančių)</t>
    </r>
    <r>
      <rPr>
        <sz val="9"/>
        <color rgb="FF000000"/>
        <rFont val="Verdana"/>
        <family val="2"/>
        <charset val="186"/>
      </rPr>
      <t xml:space="preserve"> kiekis (MWh/metus)</t>
    </r>
  </si>
  <si>
    <r>
      <t xml:space="preserve">Sunaudojamas </t>
    </r>
    <r>
      <rPr>
        <b/>
        <sz val="9"/>
        <color rgb="FF000000"/>
        <rFont val="Verdana"/>
        <family val="2"/>
        <charset val="186"/>
      </rPr>
      <t xml:space="preserve">elektros energijos kiekis iš atsinaujinančių šaltinių (tiek įmonės pagaminamos, tiek perkamos iš tinklo atsinaujinančios) </t>
    </r>
    <r>
      <rPr>
        <sz val="9"/>
        <color rgb="FF000000"/>
        <rFont val="Verdana"/>
        <family val="2"/>
        <charset val="186"/>
      </rPr>
      <t xml:space="preserve"> (MWh/metus)</t>
    </r>
  </si>
  <si>
    <r>
      <t xml:space="preserve">Sutaupytas </t>
    </r>
    <r>
      <rPr>
        <b/>
        <sz val="9"/>
        <rFont val="Verdana"/>
        <family val="2"/>
        <charset val="186"/>
      </rPr>
      <t>gamtinių dujų</t>
    </r>
    <r>
      <rPr>
        <sz val="9"/>
        <rFont val="Verdana"/>
        <family val="2"/>
        <charset val="186"/>
      </rPr>
      <t xml:space="preserve"> kiekis įdiegus įrangą metai po projekto pabaigos (MWh/metus) </t>
    </r>
  </si>
  <si>
    <r>
      <t>Sutaupytas skysto kuro kiekis įdiegus įrangą metai po projekto pabaigos (</t>
    </r>
    <r>
      <rPr>
        <b/>
        <sz val="9"/>
        <rFont val="Verdana"/>
        <family val="2"/>
        <charset val="186"/>
      </rPr>
      <t>dyzelinas, mazutas, krosnių kuras</t>
    </r>
    <r>
      <rPr>
        <sz val="9"/>
        <rFont val="Verdana"/>
        <family val="2"/>
        <charset val="186"/>
      </rPr>
      <t>) kiekis (MWh/metus)</t>
    </r>
  </si>
  <si>
    <r>
      <t>Sutaupytas skysto kuro kiekis įdiegus įrangą metai po projekto pabaigos (</t>
    </r>
    <r>
      <rPr>
        <b/>
        <sz val="9"/>
        <rFont val="Verdana"/>
        <family val="2"/>
        <charset val="186"/>
      </rPr>
      <t>benzinas</t>
    </r>
    <r>
      <rPr>
        <sz val="9"/>
        <rFont val="Verdana"/>
        <family val="2"/>
        <charset val="186"/>
      </rPr>
      <t>) kiekis (MWh/metus)</t>
    </r>
  </si>
  <si>
    <r>
      <t>Sutaupytas kieto kuro kiekis įdiegus įrangą metai po projekto pabaigos (</t>
    </r>
    <r>
      <rPr>
        <b/>
        <sz val="9"/>
        <rFont val="Verdana"/>
        <family val="2"/>
        <charset val="186"/>
      </rPr>
      <t>akmens anglis, kita</t>
    </r>
    <r>
      <rPr>
        <sz val="9"/>
        <rFont val="Verdana"/>
        <family val="2"/>
        <charset val="186"/>
      </rPr>
      <t>) kiekis (MWh/metus)</t>
    </r>
  </si>
  <si>
    <r>
      <t xml:space="preserve">Sutaupytas </t>
    </r>
    <r>
      <rPr>
        <b/>
        <sz val="9"/>
        <rFont val="Verdana"/>
        <family val="2"/>
        <charset val="186"/>
      </rPr>
      <t>centralizuotai tiekiamos šilumos</t>
    </r>
    <r>
      <rPr>
        <sz val="9"/>
        <rFont val="Verdana"/>
        <family val="2"/>
        <charset val="186"/>
      </rPr>
      <t xml:space="preserve"> kiekis  įdiegus įrangą metai po projekto pabaigos (MWh/metus)</t>
    </r>
  </si>
  <si>
    <r>
      <t xml:space="preserve">Sutaupytas </t>
    </r>
    <r>
      <rPr>
        <b/>
        <sz val="9"/>
        <rFont val="Verdana"/>
        <family val="2"/>
        <charset val="186"/>
      </rPr>
      <t>biokuro</t>
    </r>
    <r>
      <rPr>
        <sz val="9"/>
        <rFont val="Verdana"/>
        <family val="2"/>
        <charset val="186"/>
      </rPr>
      <t xml:space="preserve"> kiekis  įdiegus įrangą metai po projekto pabaigos (MWh/metus)</t>
    </r>
  </si>
  <si>
    <r>
      <t xml:space="preserve">Sutaupytas </t>
    </r>
    <r>
      <rPr>
        <b/>
        <sz val="9"/>
        <rFont val="Verdana"/>
        <family val="2"/>
        <charset val="186"/>
      </rPr>
      <t>suskystintų dujų kiekis</t>
    </r>
    <r>
      <rPr>
        <sz val="9"/>
        <rFont val="Verdana"/>
        <family val="2"/>
        <charset val="186"/>
      </rPr>
      <t xml:space="preserve">  įdiegus įrangą metai po projekto pabaigos (MWh/metus)</t>
    </r>
  </si>
  <si>
    <r>
      <t xml:space="preserve">Sutaupytas elektros </t>
    </r>
    <r>
      <rPr>
        <b/>
        <sz val="9"/>
        <rFont val="Verdana"/>
        <family val="2"/>
        <charset val="186"/>
      </rPr>
      <t>elektros energijos iš tinklų (ne atsinaujinančių) kiekis</t>
    </r>
    <r>
      <rPr>
        <sz val="9"/>
        <rFont val="Verdana"/>
        <family val="2"/>
        <charset val="186"/>
      </rPr>
      <t xml:space="preserve"> įdiegus įrangą metai po projekto pabaigos (MWh/metus)</t>
    </r>
  </si>
  <si>
    <r>
      <t xml:space="preserve">Sutaupytas elektros </t>
    </r>
    <r>
      <rPr>
        <b/>
        <sz val="9"/>
        <rFont val="Verdana"/>
        <family val="2"/>
        <charset val="186"/>
      </rPr>
      <t>elektros energijos kiekis iš atsinaujinančių šaltinių (tiek įmonės pagaminamos, tiek perkamos iš tinklo atsinaujinančios)</t>
    </r>
    <r>
      <rPr>
        <sz val="9"/>
        <rFont val="Verdana"/>
        <family val="2"/>
        <charset val="186"/>
      </rPr>
      <t xml:space="preserve"> įdiegus įrangą metai po projekto pabaigos (MWh/metus)</t>
    </r>
  </si>
  <si>
    <r>
      <t xml:space="preserve">(nurodyti </t>
    </r>
    <r>
      <rPr>
        <b/>
        <i/>
        <sz val="10"/>
        <color theme="1"/>
        <rFont val="Verdana"/>
        <family val="2"/>
        <charset val="186"/>
      </rPr>
      <t>veiklos kodą</t>
    </r>
    <r>
      <rPr>
        <i/>
        <sz val="10"/>
        <color theme="1"/>
        <rFont val="Verdana"/>
        <family val="2"/>
        <charset val="186"/>
      </rPr>
      <t xml:space="preserve"> ir </t>
    </r>
    <r>
      <rPr>
        <b/>
        <i/>
        <sz val="10"/>
        <color theme="1"/>
        <rFont val="Verdana"/>
        <family val="2"/>
        <charset val="186"/>
      </rPr>
      <t>pavadinimą</t>
    </r>
    <r>
      <rPr>
        <i/>
        <sz val="10"/>
        <color theme="1"/>
        <rFont val="Verdana"/>
        <family val="2"/>
        <charset val="186"/>
      </rPr>
      <t>)</t>
    </r>
  </si>
  <si>
    <r>
      <t xml:space="preserve">Įmonės suvartojama energija bendrai įmonėje/gamybos/technologiniuose procesuose iki projekto </t>
    </r>
    <r>
      <rPr>
        <i/>
        <sz val="9"/>
        <color rgb="FF000000"/>
        <rFont val="Verdana"/>
        <family val="2"/>
        <charset val="186"/>
      </rPr>
      <t>(pagal audite nurodytą informaciją)</t>
    </r>
  </si>
  <si>
    <t>Suvartojama energija ir išmetamas ŠESD (toliau CO2) bendras įmonėje/gamybos/technologiniuose procesuose kiekis iki projekto</t>
  </si>
  <si>
    <t>Sutaupytas energijos kiekis ir sumažintas išmetamas ŠESD (toliau CO2) bendras įmonėje/gamybos/technologiniuose procesuose kiekis įdiegus įrangą metai po projekto pabaigos</t>
  </si>
  <si>
    <t xml:space="preserve">*Jei audite nurodoma informacija ne MWh, auditas turi būti tikslinamas ir visa informacija pateikta MWh 	</t>
  </si>
  <si>
    <t>Energijos rūšis Nr. 8 (elektros energija: iš atsinaujinančių šaltinių įmonės pagaminama ir /arba perkama iš tinklo atsinaujinančių šaltinių elektros energija) </t>
  </si>
  <si>
    <t>Energijos rūšis Nr. 7 (elektros energija: neatsinaujinačių šaltinių, perkama iš tinklų ir neatsinaujinančių šaltinių elektros energija)</t>
  </si>
  <si>
    <r>
      <t xml:space="preserve">Pagal SVV įstatymo 2 straipsnio 22 dalį, verslininku laikomas fizinis asmuo, kuris verčiasi ekonomine veikla. SVV įstatymo 2 straipsnio 3 dalyje nustatyta </t>
    </r>
    <r>
      <rPr>
        <i/>
        <sz val="10"/>
        <color rgb="FF000000"/>
        <rFont val="Verdana"/>
        <family val="2"/>
        <charset val="186"/>
      </rPr>
      <t>„Ekonominė veikla – savo rizika plėtojama reguliari asmens veikla, kuri apima prekių pirkimą ar pardavimą, prekių gamybą, darbų atlikimą ar paslaugų teikimą kitiems asmenims ir kurią vykdant siekiama gauti pajamų“</t>
    </r>
    <r>
      <rPr>
        <sz val="10"/>
        <color rgb="FF000000"/>
        <rFont val="Verdana"/>
        <family val="2"/>
        <charset val="186"/>
      </rPr>
      <t xml:space="preserve">. SVV įstatymo 2 straipsnio 15 dalyje nustatyta, kad SVV subjektu laikoma </t>
    </r>
    <r>
      <rPr>
        <i/>
        <sz val="10"/>
        <color rgb="FF000000"/>
        <rFont val="Verdana"/>
        <family val="2"/>
        <charset val="186"/>
      </rPr>
      <t>„labai maža, maža ar vidutinė įmonė, atitinkančios šio įstatymo 3 straipsnyje nustatytas sąlygas, arba verslininkas, atitinkantis šio įstatymo 4 straipsnyje nustatytas sąlygas“</t>
    </r>
    <r>
      <rPr>
        <sz val="10"/>
        <color rgb="FF000000"/>
        <rFont val="Verdana"/>
        <family val="2"/>
        <charset val="186"/>
      </rPr>
      <t>. Atsižvelgiant į tai, kas išdėstyta, verslininkas (fizinis asmuo, kuris verčiasi ekonomine veikla) yra prilyginamas SVV subjektui arba, kitaip tariant, įmonei.</t>
    </r>
  </si>
  <si>
    <r>
      <t xml:space="preserve">Ar akcininkai, fiziniai asmenys, užima vadovo ir (ar) valdybos nario pareigas?
</t>
    </r>
    <r>
      <rPr>
        <sz val="10"/>
        <color rgb="FF000000"/>
        <rFont val="Verdana"/>
        <family val="2"/>
        <charset val="186"/>
      </rPr>
      <t>Jeigu taip, prašome nurodyti įmonių pavadinimus ir tose įmonėse užimamas pareigas (vadovas ir (ar) valdybos narys).</t>
    </r>
  </si>
  <si>
    <t>2022–2030 metų ekonomikos transformacijos ir konkurencingumo plėtros programos pažangos priemonės Nr. 05-001-01-04-02 „Skatinti įmones pereiti link neutralios klimatui ekonomikos“ aprašo veiklos „Pramonės dekarbonizacija“, finansavimo kriterijų ir sąlygų aprašas (toliau – Aprašas)  projektų finansavimo kriterijų ir sąlygų aprašo atitikčiai ir išlaidų tinkamumui įvertinti duomenų lapas</t>
  </si>
  <si>
    <t>Kartu su Paraišką pareiškėjas turi pateikti informaciją, reikalingą 2022–2030 metų ekonomikos transformacijos ir konkurencingumo plėtros programos pažangos priemonės Nr. 05-001-01-04-02 „Skatinti įmones pereiti link neutralios klimatui ekonomikos“ aprašo veiklos „Pramonės dekarbonizacija“, finansavimo kriterijų ir sąlygų aprašas (toliau – Aprašas) nuostatoms įvertinti:</t>
  </si>
  <si>
    <t>Vidutinės metinės pajamos iš savo pagamintos produkcijos per pastaruosius 2 finansinius metus (pildant šį Aprašo priedą „Microsoft Excel“ apskaičiuojama automatiškai)</t>
  </si>
  <si>
    <r>
      <rPr>
        <b/>
        <sz val="10"/>
        <color theme="1"/>
        <rFont val="Verdana"/>
        <family val="2"/>
        <charset val="186"/>
      </rPr>
      <t xml:space="preserve">Pareiškėjo vykdoma (-os) pagrindinė (-ės) ekonominė (-ės) veikla (-os) pagal EVRK 2.1 red. ir pajamos </t>
    </r>
    <r>
      <rPr>
        <sz val="10"/>
        <color theme="1"/>
        <rFont val="Verdana"/>
        <family val="2"/>
      </rPr>
      <t>iš šios (-ių) veiklos (-ų), Eur (nurodyti veiklos (-ų) pavadinimus ir kodą (-us) bei iš jų gautas pajamas kiekvienais nurodytais metais) (visos pajamos iš šios (-ių) veiklos (-ų) turi atitikti pareiškėjo patvirtintos finansinės atskaitomybės dokumentuose (pelno (nuostolių) ataskaitoje) nurodytas pardavimo pajamas)</t>
    </r>
  </si>
  <si>
    <r>
      <t>Pareiškėjo metinės pajamos iš savo pagamintos produkcijos, Eur</t>
    </r>
    <r>
      <rPr>
        <sz val="10"/>
        <color rgb="FF000000"/>
        <rFont val="Verdana"/>
        <family val="2"/>
      </rPr>
      <t xml:space="preserve"> (per pastaruosius 2 finansinius metus iki paraiškos pateikimo turi būti ne mažesnės kaip 300 000,00 (trys šimtai tūkstančių) eurų, jeigu pramonės įmonė yra didelė įmonė, ir 145 000,00 (šimtas keturiasdešimt penki tūkstančiai) eurų, jeigu pramonės įmonė yra labai maža, maža ar vidutinė įmonė)</t>
    </r>
  </si>
  <si>
    <t>Kiek procentų pareiškėjo bendro pardavimo struktūros sudaro pareiškėjo pajamos iš veiklų pagal EVRK 2.1 red. C sekciją „Apdirbamoji gamyba“ (pajamos iš šios (-ių) veiklos (-ų) turi sudaryti ne mažiau kaip 51 procentą visų pramonės įmonės veiklų kiekvienais nurodytais metais)</t>
  </si>
  <si>
    <t>1. Pareiškėjų vykdoma pagrindinė ekonominė veikla ir 2022–2030 metų ekonomikos transformacijos ir konkurencingumo plėtros programos pažangos priemonės Nr. 05-001-01-04-02 „Skatinti įmones pereiti link neutralios klimatui ekonomikos“ veiklos „Pramonės dekarbonizacija“ investicijų schemos projektu (toliau – projektas) vykdomos ekonominės veiklos priskiriamos Valstybės duomenų agentūros generalinio direktoriaus įsakymu tvirtinamam Ekonominės veiklos rūšių klasifikatoriui (EVRK 2.1 red.) (toliau – EVRK 2.1 red.) (taikoma vertinant projekto atitiktį 2022–2030 metų ekonomikos transformacijos ir konkurencingumo plėtros programos pažangos priemonės Nr. 05-001-01-04-02 „Skatinti įmones pereiti link neutralios klimatui ekonomikos“ veiklos „Pramonės dekarbonizacija“ investicijų schemos finansavimo sąlygų aprašo (toliau – Aprašas) 18.1 ir 18.2 papunkčiuose nurodytiems reikalavimams).</t>
  </si>
  <si>
    <t>2. Pareiškėjo planuojamas metinis sutaupytos energijos kiekis (taikoma vertinant projekto atitiktį Aprašo 8.1 punktyje  nurodytam reikalavimui).</t>
  </si>
  <si>
    <t xml:space="preserve"> Šios formos nepildyti!
Lentelė užsipildo automatiškai užpildžius "Skaičiavimo" lapą.</t>
  </si>
  <si>
    <t>Bendras įmonės (Pareiškėjo) metinis sutaupytos energijos rūšis (vertinami tik tie energijos sutaupymai, kurie atitinka Aprašo 24 punkte* nurodytas tinkamas
finansuoti išlaidas)</t>
  </si>
  <si>
    <t>Metinis sutaupytos energijos kiekis (MWh/per metus)</t>
  </si>
  <si>
    <t>2.1. </t>
  </si>
  <si>
    <t>2.1.1. </t>
  </si>
  <si>
    <t>2.1.2. </t>
  </si>
  <si>
    <t>2.1.3.</t>
  </si>
  <si>
    <t>2.1.4.</t>
  </si>
  <si>
    <t>2.1.5.</t>
  </si>
  <si>
    <t>2.1.6.</t>
  </si>
  <si>
    <t>2.1.7.</t>
  </si>
  <si>
    <t>2.1.8.</t>
  </si>
  <si>
    <t>2.1.9.</t>
  </si>
  <si>
    <t>Pildomi tik mėlyni laukeliai;
Suvartojamas/Sutaupomas energijos kiekis įrašomas iš energijos vartojimo audito lentelės; 
Pildomi tik tie energijos vartojimai/sutaupymai, kurie atitinka Aprašo 24 punkte* nurodytas tinkamas finansuoti išlaidas.</t>
  </si>
  <si>
    <t>*24. Tinkamos finansuoti išlaidos, kurias patiria vykdant projekto veiklas pareiškėjas:
24.1. išlaidos, patiriamos diegiant gamybos procesų energijos vartojimo efektyvumą didinančias ir taip prie energijos vartojimo ir ŠESD mažinimo prisidedančias technologijas pagal pareiškėjo nurodytą informaciją apie planuojamas įsigyti ir įsidiegti technologijas:
24.1.1. atliekinės šilumos atgavimo ir panaudojimo įrangos ir (arba) įrenginių, sutaupančių ne mažiau kaip 28 proc. proceso energijos per metus, įsigijimas ir įsidiegimas;
24.1.2. siloso sudedamųjų dalių maišymo sistemos įrangos ir (arba) įrenginių, sutaupančių ne mažiau kaip 11 proc. proceso energijos per metus, įsigijimas ir įsidiegimas;
24.1.3. automatinės stiklo pakuočių gamybos linijos įrangos ir (arba) įrenginių, sutaupančių ne mažiau kaip 40 proc. proceso energijos per metus, įsigijimas ir įsidiegimas;
24.1.4. plastikinės plėvelės gamybos linijos įrangos ir (arba) įrenginių, sutaupančių ne mažiau kaip 15 proc. proceso energijos per metus, įsigijimas ir įsidiegimas;
24.1.5. automatinės smėliavimo linijos įrangos ir (arba) įrenginių, sutaupančių ne mažiau kaip 65 proc. proceso energijos per metus, įsigijimas ir įsidiegimas;
24.1.6. plastiko liejimo ir ekstruzijos (mašinos) įrangos ir (arba) įrenginių, sutaupančių ne mažiau kaip 30 proc. proceso energijos per metus, įsigijimas ir įsidiegimas;
24.1.7. metalo lenkimo ir apdirbimo (mašinos) įrangos ir (arba) įrenginių, sutaupančių ne mažiau kaip 37 proc. proceso energijos per metus, įsigijimas ir įsidiegimas;
24.1.8. grūdinimo krosnies įrangos ir (arba) įrenginių, sutaupančių ne mažiau kaip 44 proc. proceso energijos per metus, įsigijimas ir įsidiegimas;
24.1.9. rąstų pjovimo ir apdirbimo įrangos ir (arba) įrenginių, sutaupančių ne mažiau kaip 33 proc. proceso energijos per metus, įsigijimas ir įsidiegimas;
24.1.10. organinių trąšų granulių gamybos linijos įrangos ir (arba) įrenginių, sutaupančių ne mažiau kaip 38 proc. proceso energijos per metus, įsigijimas ir įsidiegimas;
24.1.11. gofruotojo kartono gamybos linijos įrangos ir (arba) įrenginių, sutaupančių ne mažiau kaip 30 proc. proceso energijos per metus, įsigijimas ir įsidiegimas;
24.1.12. karšto oro (generatoriaus) įrangos ir (arba) įrenginių, sutaupančių ne mažiau kaip 59 proc. proceso energijos per metus, įsigijimas ir įsidiegimas;
24.1.13. medinių langų ir durų gamybos įrangos ir (arba) įrenginių, sutaupančių ne mažiau kaip 40 proc. proceso energijos per metus, įsigijimas ir įsidiegimas;
24.1.14. medienos (smulkintuvo) įrangos ir (arba) įrenginių, sutaupančių ne mažiau kaip 41 proc. proceso energijos per metus, įsigijimas ir įsidiegimas;
24.1.15. agregatų valdymo ir apdorojimo sistemos įrangos ir (arba) įrenginių, sutaupančių ne mažiau kaip 59 proc. proceso energijos per metus, įsigijimas ir įsidiegimas;
24.1.16. medienos džiovinimo ir apdorojimo įrangos ir (arba) įrenginių, sutaupančių ne mažiau kaip 33 proc. proceso energijos per metus, įsigijimas ir įsidiegimas;
24.1.17. betono gamybos linijos įrangos ir (arba) įrenginių, sutaupančių ne mažiau kaip 40 proc. proceso energijos per metus, įsigijimas ir įsidiegimas;
24.1.18. dviejų velenų CNC tekinimo centro su robotu įrangos ir (arba) įrenginių, sutaupančių ne mažiau kaip 17 proc. proceso energijos per metus, įsigijimas ir įsidiegimas;
24.1.19. lazerinio pjaustymo ir apdorojimo įrangos ir (arba) įrenginių, sutaupančių ne mažiau kaip 37 proc. proceso energijos per metus, įsigijimas ir įsidiegimas;
24.1.20. penkių ašių CNC frezavimo centro įrangos ir (arba) įrenginių, sutaupančių ne mažiau kaip 17 proc. proceso energijos per metus, įsigijimas ir įsidiegimas;
24.1.21. metalo apdirbimo (frezavimo) staklių įrangos ir (arba) įrenginių, sutaupančių ne mažiau kaip 80 proc. proceso energijos per metus, įsigijimas ir įsidiegimas;
24.1.22. stacionarių elektrinių krautuvų  įrangos ir (arba) įrenginių, sutaupančių ne mažiau kaip 15 proc. proceso energijos per metus, įsigijimas ir įsidiegimas;
24.1.23. skaitmeninės spausdinimo (mašinų) įrangos ir (arba) įrenginių, sutaupančių ne mažiau kaip 37 proc. proceso energijos per metus, įsigijimas ir įsidiegimas;
24.1.24. pramonės gaminių plovimo linijos įrangos ir (arba) įrenginių, sutaupančių ne mažiau kaip 37 proc. proceso energijos per metus, įsigijimas ir įsidiegimas;
24.1.25. automatinės kepimo linijos įrangos ir (arba) įrenginių, sutaupančių ne mažiau kaip 37 proc. proceso energijos per metus, įsigijimas ir įsidiegimas;
24.1.26. krašto apklijavimo (mašinos) įrangos ir (arba) įrenginių, sutaupančių ne mažiau kaip 19 proc. proceso energijos per metus, įsigijimas ir įsidiegimas;
24.1.27. vakuuminio garinimo įrangos ir (arba) įrenginių, sutaupančių ne mažiau kaip 76 proc. proceso energijos per metus, įsigijimas ir įsidiegimas;
24.1.28. potenciostato įrangos ir (arba) įrenginių, sutaupančių ne mažiau kaip 99 proc. proceso energijos per metus, įsigijimas ir įsidiegimas.
24.2. Tinkamos finansuoti išlaidos pagal Reglamento (ES) Nr. 651/2014 38 straipsnio 3 dalį yra papildomos investicinės išlaidos, būtinos aukštesniam energijos vartojimo efektyvumo lygiui pasiekti. Jos nustatomos, investicines išlaidas lyginant su investicinėmis išlaidomis pagal priešingos padėties scenarijų, kurios būtų vykdomos, jei pagalba nebūtų teikiama: 
24.2.1. kai pagal priešingos padėties scenarijų numatoma mažesnio energijos vartojimo efektyvumo investicija, atitinkanti įprastą komercinę praktiką atitinkamame sektoriuje arba  atitinkamoje veikloje, tinkamas finansuoti išlaidas sudaro investicijos, kurioms skiriama valstybės pagalba, išlaidų ir mažesnio energijos vartojimo efektyvumo investicijų išlaidų skirtumas;
24.2.2. kai pagal priešingos padėties scenarijų numatoma tokia pati investicija, kuri bus vykdoma vėliau, tinkamas finansuoti išlaidas sudaro investicijos, kurioms skiriama valstybės pagalba, išlaidų ir vėlesnės investicijos išlaidų grynosios dabartinės vertės skirtumas, diskontuotas iki to momento, kai bus vykdoma remiama investicija;
24.2.3. kai pagal priešingos padėties scenarijų esami įrenginiai ir įranga būtų toliau eksploatuojami, tinkamas finansuoti išlaidas sudaro investicijos, kurioms skiriama valstybės pagalba, išlaidų ir investicijos į esamo įrenginio ir įrangos techninę priežiūrą, remontą ir modernizavimą išlaidų grynosios dabartinės vertės skirtumas, diskontuotas iki to momento, kai bus vykdoma remiama investicija;
24.2.4. įrangos, kuriai taikomos išperkamosios nuomos sutartys, atveju tinkamos finansuoti išlaidos yra įrangos išperkamosios nuomos, kuriai skiriama valstybės pagalba, ir mažesnio energijos vartojimo efektyvumo įrangos, kuri būtų nuomojama nesant pagalbos, išperkamosios nuomos grynosios dabartinės vertės skirtumas. Išperkamosios nuomos išlaidos neapima išlaidų, susijusių su įrenginių arba įrangos eksploatavimu (išlaidų degalams, draudimo, techninės priežiūros, kitų vartojimo reikmenų išlaidų), neatsižvelgiant į tai, ar jos yra išperkamosios nuomos sutarties dalis;
24.2.5. visais šio Aprašo 24.2 papunktyje išvardytais atvejais priešingos padėties scenarijus atitinka investicijas, kurių gamybos pajėgumas ir naudingumo laikotarpis yra panašūs ir kurios atitinka jau galiojančius ES standartus. Priešingos padėties scenarijus turi būti patikimas atsižvelgiant į teisinius reikalavimus, rinkos sąlygas ir paskatas, teikiamas taikant Europos Sąjungos apyvartinių taršos leidimų prekybos sistemą;
24.2.6. kai investicijas sudaro aiškiai identifikuojamos investicijos, kuriomis siekiama tik padidinti energijos vartojimo efektyvumo ir nėra mažesnio energijos vartojimo efektyvumo investicijų pagal priešingos padėties scenarijų, tinkamos finansuoti išlaidos yra visos investicinės išlaidos.</t>
  </si>
  <si>
    <t>3. Tinkamų finansuoti išlaidų apskaičiavimo būdas ir pagrindimas.</t>
  </si>
  <si>
    <t xml:space="preserve">Tinkamų finansuoti išlaidų būdas pagal Aprašo 24 punktą. </t>
  </si>
  <si>
    <t xml:space="preserve"> Kai pagal priešingos padėties scenarijų numatoma mažesnio energijos vartojimo efektyvumo investicija, atitinkanti įprastą komercinę praktiką atitinkamame sektoriuje arba  atitinkamoje veikloje, tinkamas finansuoti išlaidas sudaro investicijos, kurioms skiriama valstybės pagalba, išlaidų ir mažesnio energijos vartojimo efektyvumo investicijų išlaidų skirtumas (Aprašo 24.2.1 papunktis)</t>
  </si>
  <si>
    <t xml:space="preserve">Alternatyvaus įrenginio komercinio pasiūlymo Nr. ir data, įrenginio pavadinimas </t>
  </si>
  <si>
    <t xml:space="preserve">Planuojamo diegti įrenginio 2 komercinio pasiūlymo Nr. ir data, įrenginio pavadinimas  </t>
  </si>
  <si>
    <t>3.2. </t>
  </si>
  <si>
    <t>Kai pagal priešingos padėties scenarijų numatoma tokia pati investicija, kuri bus vykdoma vėliau, tinkamas finansuoti išlaidas sudaro investicijos, kurioms skiriama valstybės pagalba, išlaidų ir vėlesnės investicijos išlaidų grynosios dabartinės vertės skirtumas, diskontuotas iki to momento, kai bus vykdoma remiama investicija (Aprašo 24.2.2 papunktis)</t>
  </si>
  <si>
    <t>3.3. </t>
  </si>
  <si>
    <t>Kai pagal priešingos padėties scenarijų esami įrenginiai ir įranga būtų toliau eksploatuojami, tinkamas finansuoti išlaidas sudaro investicijos, kurioms skiriama valstybės pagalba, išlaidų ir investicijos į esamo įrenginio ir įrangos techninę priežiūrą, remontą ir modernizavimą išlaidų grynosios dabartinės vertės skirtumas, diskontuotas iki to momento, kai bus vykdoma remiama investicija (Aprašo 24.2.3 papunktis)</t>
  </si>
  <si>
    <t>Pastaba:Kaip apskaičiuoti tinkamų išlaidų diskontuotas scenarijus iki to momento, kai bus vykdoma remiama investicija. scenarijus rekomendacinę metodiką rasite kvietime "Kita aktuali informacija".</t>
  </si>
  <si>
    <r>
      <rPr>
        <b/>
        <sz val="10"/>
        <rFont val="Verdana"/>
        <family val="2"/>
        <charset val="186"/>
      </rPr>
      <t xml:space="preserve">Apskaičiavimas </t>
    </r>
    <r>
      <rPr>
        <sz val="10"/>
        <rFont val="Verdana"/>
        <family val="2"/>
        <charset val="186"/>
      </rPr>
      <t xml:space="preserve">
(</t>
    </r>
    <r>
      <rPr>
        <u/>
        <sz val="10"/>
        <rFont val="Verdana"/>
        <family val="2"/>
        <charset val="186"/>
      </rPr>
      <t>planuojamų diegti įrenginių komerciniai pasiūlymai (arba projektinė sąmata) turi būti palyginami su alternatyviais komerciniais pasiūlymais (arba projektine sąmata)</t>
    </r>
    <r>
      <rPr>
        <sz val="10"/>
        <rFont val="Verdana"/>
        <family val="2"/>
        <charset val="186"/>
      </rPr>
      <t>, t. y. jei planuojamo diegti įrenginio komerciniame pasiūlyme (arba projektinėje sąmatoje) nurodomos tokios išlaidos kaip montavimas, transportavimas, apmokymai ir pan., tokios pat išlaidos privalo būti įtraukiamos / įvertintos ir alternatyviuose komerciniuose pasiūlymuose (arba projektinėse sąmatose))</t>
    </r>
  </si>
  <si>
    <r>
      <t>Planuojamo diegti įrenginio 1 komercinio pasiūlymo Nr. ir data, įrenginio pavadinimas</t>
    </r>
    <r>
      <rPr>
        <i/>
        <sz val="10"/>
        <color rgb="FFFF0000"/>
        <rFont val="Verdana"/>
        <family val="2"/>
      </rPr>
      <t xml:space="preserve"> </t>
    </r>
  </si>
  <si>
    <r>
      <t>Alternatyvaus įrenginio komercinio pasiūlymo Nr. ir data, įrenginio pavadinimas</t>
    </r>
    <r>
      <rPr>
        <i/>
        <sz val="10"/>
        <color rgb="FFFF0000"/>
        <rFont val="Verdana"/>
        <family val="2"/>
      </rPr>
      <t xml:space="preserve"> </t>
    </r>
  </si>
  <si>
    <t>Nurodyti, kokį tinkmaų išlaidų papunktį atitinka diegiama įranga</t>
  </si>
  <si>
    <t>24.1.1. atliekinės šilumos atgavimo ir panaudojimo įrangos ir (arba) įrenginių, sutaupančių ne mažiau kaip 28 proc. proceso energijos per metus, įsigijimas ir įsidiegimas;</t>
  </si>
  <si>
    <t>24.1.2. siloso sudedamųjų dalių maišymo sistemos įrangos ir (arba) įrenginių, sutaupančių ne mažiau kaip 11 proc. proceso energijos per metus, įsigijimas ir įsidiegimas;</t>
  </si>
  <si>
    <t>24.1.3. automatinės stiklo pakuočių gamybos linijos įrangos ir (arba) įrenginių, sutaupančių ne mažiau kaip 40 proc. proceso energijos per metus, įsigijimas ir įsidiegimas;</t>
  </si>
  <si>
    <t>24.1.4. plastikinės plėvelės gamybos linijos įrangos ir (arba) įrenginių, sutaupančių ne mažiau kaip 15 proc. proceso energijos per metus, įsigijimas ir įsidiegimas;</t>
  </si>
  <si>
    <t>24.1.5. automatinės smėliavimo linijos įrangos ir (arba) įrenginių, sutaupančių ne mažiau kaip 65 proc. proceso energijos per metus, įsigijimas ir įsidiegimas;</t>
  </si>
  <si>
    <t>24.1.6. plastiko liejimo ir ekstruzijos (mašinos) įrangos ir (arba) įrenginių, sutaupančių ne mažiau kaip 30 proc. proceso energijos per metus, įsigijimas ir įsidiegimas;</t>
  </si>
  <si>
    <t>24.1.7. metalo lenkimo ir apdirbimo (mašinos) įrangos ir (arba) įrenginių, sutaupančių ne mažiau kaip 37 proc. proceso energijos per metus, įsigijimas ir įsidiegimas;</t>
  </si>
  <si>
    <t>24.1.8. grūdinimo krosnies įrangos ir (arba) įrenginių, sutaupančių ne mažiau kaip 44 proc. proceso energijos per metus, įsigijimas ir įsidiegimas;</t>
  </si>
  <si>
    <t>24.1.9. rąstų pjovimo ir apdirbimo įrangos ir (arba) įrenginių, sutaupančių ne mažiau kaip 33 proc. proceso energijos per metus, įsigijimas ir įsidiegimas;</t>
  </si>
  <si>
    <t>24.1.10. organinių trąšų granulių gamybos linijos įrangos ir (arba) įrenginių, sutaupančių ne mažiau kaip 38 proc. proceso energijos per metus, įsigijimas ir įsidiegimas;</t>
  </si>
  <si>
    <t>24.1.11. gofruotojo kartono gamybos linijos įrangos ir (arba) įrenginių, sutaupančių ne mažiau kaip 30 proc. proceso energijos per metus, įsigijimas ir įsidiegimas;</t>
  </si>
  <si>
    <t>24.1.12. karšto oro (generatoriaus) įrangos ir (arba) įrenginių, sutaupančių ne mažiau kaip 59 proc. proceso energijos per metus, įsigijimas ir įsidiegimas;</t>
  </si>
  <si>
    <t>24.1.13. medinių langų ir durų gamybos įrangos ir (arba) įrenginių, sutaupančių ne mažiau kaip 40 proc. proceso energijos per metus, įsigijimas ir įsidiegimas;</t>
  </si>
  <si>
    <t>24.1.14. medienos (smulkintuvo) įrangos ir (arba) įrenginių, sutaupančių ne mažiau kaip 41 proc. proceso energijos per metus, įsigijimas ir įsidiegimas;</t>
  </si>
  <si>
    <t>24.1.15. agregatų valdymo ir apdorojimo sistemos įrangos ir (arba) įrenginių, sutaupančių ne mažiau kaip 59 proc. proceso energijos per metus, įsigijimas ir įsidiegimas;</t>
  </si>
  <si>
    <t>24.1.16. medienos džiovinimo ir apdorojimo įrangos ir (arba) įrenginių, sutaupančių ne mažiau kaip 33 proc. proceso energijos per metus, įsigijimas ir įsidiegimas;</t>
  </si>
  <si>
    <t>24.1.17. betono gamybos linijos įrangos ir (arba) įrenginių, sutaupančių ne mažiau kaip 40 proc. proceso energijos per metus, įsigijimas ir įsidiegimas;</t>
  </si>
  <si>
    <t>24.1.18. dviejų velenų CNC tekinimo centro su robotu įrangos ir (arba) įrenginių, sutaupančių ne mažiau kaip 17 proc. proceso energijos per metus, įsigijimas ir įsidiegimas;</t>
  </si>
  <si>
    <t>24.1.19. lazerinio pjaustymo ir apdorojimo įrangos ir (arba) įrenginių, sutaupančių ne mažiau kaip 37 proc. proceso energijos per metus, įsigijimas ir įsidiegimas;</t>
  </si>
  <si>
    <t>24.1.20. penkių ašių CNC frezavimo centro įrangos ir (arba) įrenginių, sutaupančių ne mažiau kaip 17 proc. proceso energijos per metus, įsigijimas ir įsidiegimas;</t>
  </si>
  <si>
    <t>24.1.21. metalo apdirbimo (frezavimo) staklių įrangos ir (arba) įrenginių, sutaupančių ne mažiau kaip 80 proc. proceso energijos per metus, įsigijimas ir įsidiegimas;</t>
  </si>
  <si>
    <t>24.1.22. stacionarių elektrinių krautuvų  įrangos ir (arba) įrenginių, sutaupančių ne mažiau kaip 15 proc. proceso energijos per metus, įsigijimas ir įsidiegimas;</t>
  </si>
  <si>
    <t>24.1.23. skaitmeninės spausdinimo (mašinų) įrangos ir (arba) įrenginių, sutaupančių ne mažiau kaip 37 proc. proceso energijos per metus, įsigijimas ir įsidiegimas;</t>
  </si>
  <si>
    <t>24.1.24. pramonės gaminių plovimo linijos įrangos ir (arba) įrenginių, sutaupančių ne mažiau kaip 37 proc. proceso energijos per metus, įsigijimas ir įsidiegimas;</t>
  </si>
  <si>
    <t>24.1.25. automatinės kepimo linijos įrangos ir (arba) įrenginių, sutaupančių ne mažiau kaip 37 proc. proceso energijos per metus, įsigijimas ir įsidiegimas;</t>
  </si>
  <si>
    <t>24.1.26. krašto apklijavimo (mašinos) įrangos ir (arba) įrenginių, sutaupančių ne mažiau kaip 19 proc. proceso energijos per metus, įsigijimas ir įsidiegimas;</t>
  </si>
  <si>
    <t>24.1.27. vakuuminio garinimo įrangos ir (arba) įrenginių, sutaupančių ne mažiau kaip 76 proc. proceso energijos per metus, įsigijimas ir įsidiegimas;</t>
  </si>
  <si>
    <t>24.1.28. potenciostato įrangos ir (arba) įrenginių, sutaupančių ne mažiau kaip 99 proc. proceso energijos per metus, įsigijimas ir įsidiegimas.</t>
  </si>
  <si>
    <t xml:space="preserve">24.2. Tinkamos finansuoti išlaidos pagal Reglamento (ES) Nr. 651/2014 38 straipsnio 3 dalį yra papildomos investicinės išlaidos, būtinos aukštesniam energijos vartojimo efektyvumo lygiui pasiekti. Jos nustatomos, investicines išlaidas lyginant su investicinėmis išlaidomis pagal priešingos padėties scenarijų, kurios būtų vykdomos, jei pagalba nebūtų teikiama: </t>
  </si>
  <si>
    <t>24.2.1. kai pagal priešingos padėties scenarijų numatoma mažesnio energijos vartojimo efektyvumo investicija, atitinkanti įprastą komercinę praktiką atitinkamame sektoriuje arba  atitinkamoje veikloje, tinkamas finansuoti išlaidas sudaro investicijos, kurioms skiriama valstybės pagalba, išlaidų ir mažesnio energijos vartojimo efektyvumo investicijų išlaidų skirtumas;</t>
  </si>
  <si>
    <t>24.2.2. kai pagal priešingos padėties scenarijų numatoma tokia pati investicija, kuri bus vykdoma vėliau, tinkamas finansuoti išlaidas sudaro investicijos, kurioms skiriama valstybės pagalba, išlaidų ir vėlesnės investicijos išlaidų grynosios dabartinės vertės skirtumas, diskontuotas iki to momento, kai bus vykdoma remiama investicija;</t>
  </si>
  <si>
    <t>24.2.3. kai pagal priešingos padėties scenarijų esami įrenginiai ir įranga būtų toliau eksploatuojami, tinkamas finansuoti išlaidas sudaro investicijos, kurioms skiriama valstybės pagalba, išlaidų ir investicijos į esamo įrenginio ir įrangos techninę priežiūrą, remontą ir modernizavimą išlaidų grynosios dabartinės vertės skirtumas, diskontuotas iki to momento, kai bus vykdoma remiama investicija;</t>
  </si>
  <si>
    <t>24.2.4. įrangos, kuriai taikomos išperkamosios nuomos sutartys, atveju tinkamos finansuoti išlaidos yra įrangos išperkamosios nuomos, kuriai skiriama valstybės pagalba, ir mažesnio energijos vartojimo efektyvumo įrangos, kuri būtų nuomojama nesant pagalbos, išperkamosios nuomos grynosios dabartinės vertės skirtumas. Išperkamosios nuomos išlaidos neapima išlaidų, susijusių su įrenginių arba įrangos eksploatavimu (išlaidų degalams, draudimo, techninės priežiūros, kitų vartojimo reikmenų išlaidų), neatsižvelgiant į tai, ar jos yra išperkamosios nuomos sutarties dalis;</t>
  </si>
  <si>
    <t>24.2.5. visais šio Aprašo 24.2 papunktyje išvardytais atvejais priešingos padėties scenarijus atitinka investicijas, kurių gamybos pajėgumas ir naudingumo laikotarpis yra panašūs ir kurios atitinka jau galiojančius ES standartus. Priešingos padėties scenarijus turi būti patikimas atsižvelgiant į teisinius reikalavimus, rinkos sąlygas ir paskatas, teikiamas taikant Europos Sąjungos apyvartinių taršos leidimų prekybos sistemą;</t>
  </si>
  <si>
    <t>24.2.6. kai investicijas sudaro aiškiai identifikuojamos investicijos, kuriomis siekiama tik padidinti energijos vartojimo efektyvumo ir nėra mažesnio energijos vartojimo efektyvumo investicijų pagal priešingos padėties scenarijų, tinkamos finansuoti išlaidos yra visos investicinės išlaidos.</t>
  </si>
  <si>
    <t>Pasirinkti iš sąrašo</t>
  </si>
  <si>
    <r>
      <t xml:space="preserve">Planuojama diegti įrangos pavadinimas </t>
    </r>
    <r>
      <rPr>
        <i/>
        <sz val="9"/>
        <color theme="1"/>
        <rFont val="Verdana"/>
        <family val="2"/>
        <charset val="186"/>
      </rPr>
      <t>(pagal audite nurodytas rekomenduojamas priemones)</t>
    </r>
  </si>
  <si>
    <r>
      <t>1. Pareiškėjo vykdomos veiklos priskiriamos Ekonominės veiklos rūšių klasifikatoriui (EVRK 2 red.)</t>
    </r>
    <r>
      <rPr>
        <sz val="10"/>
        <color rgb="FF000000"/>
        <rFont val="Verdana"/>
        <family val="2"/>
        <charset val="186"/>
      </rPr>
      <t xml:space="preserve">, vadovaujamasi Valstybės duomenų agentūros generalinio direktoriaus įsakymu tvirtinamu Ekonominės veiklos rūšių klasifikatoriumi. Naudojama nustatant projektų atitiktį Aprašo 18.1 ir 18.2 papunkčiuose nurodytiems reikalavimams </t>
    </r>
    <r>
      <rPr>
        <b/>
        <sz val="10"/>
        <color rgb="FF000000"/>
        <rFont val="Verdana"/>
        <family val="2"/>
        <charset val="186"/>
      </rPr>
      <t xml:space="preserve">Pildomas lapas „1. Veiklos ir pajamos“ </t>
    </r>
  </si>
  <si>
    <t>Metinis sutaupytas ŠESD dujų kiekis (tCO2/metus)</t>
  </si>
  <si>
    <t>2.1</t>
  </si>
  <si>
    <t>Pareiškėjo metinis sutaupytas ŠESD kiekis (vertinami paskutiniai energijos vartojimo audito nagrinėjami metai arba metai, kai bus įdiegti energijos vartojimo efektyvumo didinimo sprendimai (tik tuo atveju, jeigu pareiškėjas numato technologinių procesų organizavimo pokyčius ir atliekant energijos vartojimo auditą įvertintas būsimas pareiškėjo sutaupytas ŠESD kiekis)</t>
  </si>
  <si>
    <r>
      <t xml:space="preserve">Išmetamas ŠESD (toliau CO2) bendras įmonėje/gamybos/technologiniuose procesuose kiekis </t>
    </r>
    <r>
      <rPr>
        <b/>
        <sz val="10"/>
        <rFont val="Verdana"/>
        <family val="2"/>
      </rPr>
      <t>iki projekto</t>
    </r>
  </si>
  <si>
    <r>
      <t xml:space="preserve">Išmetamas ŠESD (toliau CO2) bendras įmonėje/gamybos/technologiniuose procesuose kiekis </t>
    </r>
    <r>
      <rPr>
        <b/>
        <sz val="10"/>
        <rFont val="Verdana"/>
        <family val="2"/>
      </rPr>
      <t>po projekto</t>
    </r>
  </si>
  <si>
    <t>2.2</t>
  </si>
  <si>
    <t xml:space="preserve">2. Pareiškėjo planuojamas metinis sutaupytas šiltnamio efektą sukeliančių dujų (toliau – ŠESD) kiekis (taikoma vertinant projekto atitiktį Aprašo lentelėje nurodytam 1 prioritetiniam projektų atrankos kriterijui) </t>
  </si>
  <si>
    <t>Sumažintas išmetamas ŠESD (toliau CO2) bendras įmonėje/gamybos/technologiniuose procesuose kiekis įdiegus įrangą metai po projekto pabaigos</t>
  </si>
  <si>
    <t>Metinis sutaupytas LOJ emisijos kiekis (t/metus)</t>
  </si>
  <si>
    <t>Pareiškėjo metinis sutaupytas LOJ emisijos kiekis (vertinami paskutiniai energijos vartojimo audito nagrinėjami metai arba metai, kai bus įdiegti energijos vartojimo efektyvumo didinimo sprendimai (tik tuo atveju, jeigu pareiškėjas numato technologinių procesų organizavimo pokyčius ir atliekant energijos vartojimo auditą įvertintas būsimas pareiškėjo sutaupytas LOJ kiekis)</t>
  </si>
  <si>
    <r>
      <t xml:space="preserve">Išmetamas LOJ emisijos bendras įmonėje/gamybos/technologiniuose procesuose kiekis </t>
    </r>
    <r>
      <rPr>
        <b/>
        <sz val="10"/>
        <rFont val="Verdana"/>
        <family val="2"/>
      </rPr>
      <t>iki projekto</t>
    </r>
  </si>
  <si>
    <r>
      <t xml:space="preserve">Išmetamas LOJ (toliau CO2) bendras įmonėje/gamybos/technologiniuose procesuose kiekis </t>
    </r>
    <r>
      <rPr>
        <b/>
        <sz val="10"/>
        <rFont val="Verdana"/>
        <family val="2"/>
      </rPr>
      <t>po projekto</t>
    </r>
  </si>
  <si>
    <r>
      <rPr>
        <b/>
        <sz val="10"/>
        <rFont val="Verdana"/>
        <family val="2"/>
      </rPr>
      <t>Sumažintas</t>
    </r>
    <r>
      <rPr>
        <sz val="10"/>
        <rFont val="Verdana"/>
        <family val="2"/>
        <charset val="186"/>
      </rPr>
      <t xml:space="preserve"> išmetamas LOJ (toliau CO2) bendras įmonėje/gamybos/technologiniuose procesuose kiekis įdiegus įrangą metai po projekto pabaigos</t>
    </r>
  </si>
  <si>
    <t>3. Pareiškėjo planuojamas metinis lakiųjų organinių junginių (toliau – LOJ) emisijos sumažinimas, kai pareiškėjas projektu siekia sumažinti LOJ  (taikoma vertinant projekto atitiktį Aprašo lentelėje nurodytam 4 prioritetiniam projektų atrankos kriterijui)</t>
  </si>
  <si>
    <t>3.1 </t>
  </si>
  <si>
    <t>3.2</t>
  </si>
  <si>
    <t>3.3</t>
  </si>
  <si>
    <t>*Rekomenduojame atliekant Energijos vartojimo auditą prašyti audite nurodyti tam tikrame procese (technologiniame / gamybos) ir/arba visą įmonės bendrą išmetamą LOJ kiekį. Jei audite bus pateikta visa reikalinga informacija, prašome lentelėje įrašyti informaciją. Jei audite informacijos nėra, prašome pateikti įrašytų reikšmių skaičiavimus ir dokumentus pagrindžiančius skaičiavimus pvz. saugos duomenų lapus, gamybos proceso dokumentus ir t.t.</t>
  </si>
  <si>
    <r>
      <t xml:space="preserve">2.Pareiškėjo planuojamas metinis sutaupytas šiltnamio efektą sukeliančių dujų (toliau – ŠESD) kiekis </t>
    </r>
    <r>
      <rPr>
        <sz val="10"/>
        <color rgb="FF000000"/>
        <rFont val="Verdana"/>
        <family val="2"/>
      </rPr>
      <t xml:space="preserve">(taikoma vertinant projekto atitiktį Aprašo lentelėje nurodytam 1 prioritetiniam projektų atrankos kriterijui).“. </t>
    </r>
    <r>
      <rPr>
        <b/>
        <sz val="10"/>
        <color rgb="FF000000"/>
        <rFont val="Verdana"/>
        <family val="2"/>
      </rPr>
      <t>Pildomas lapas  „Skaičiavimai“</t>
    </r>
  </si>
  <si>
    <r>
      <t xml:space="preserve">4. Pareiškėjo planuojamas metinis sutaupytos pirminės energijos kiekis </t>
    </r>
    <r>
      <rPr>
        <sz val="10"/>
        <color rgb="FF000000"/>
        <rFont val="Verdana"/>
        <family val="2"/>
      </rPr>
      <t>(taikoma vertinant projekto atitiktį Aprašo lentelėje nurodytam 2 prioritetiniam projektų atrankos kriterijui)</t>
    </r>
    <r>
      <rPr>
        <b/>
        <sz val="10"/>
        <color rgb="FF000000"/>
        <rFont val="Verdana"/>
        <family val="2"/>
        <charset val="186"/>
      </rPr>
      <t xml:space="preserve">. </t>
    </r>
    <r>
      <rPr>
        <sz val="10"/>
        <color rgb="FF000000"/>
        <rFont val="Verdana"/>
        <family val="2"/>
      </rPr>
      <t xml:space="preserve"> </t>
    </r>
    <r>
      <rPr>
        <b/>
        <sz val="10"/>
        <color rgb="FF000000"/>
        <rFont val="Verdana"/>
        <family val="2"/>
      </rPr>
      <t>Pildomas lapas  „Skaičiavimai“</t>
    </r>
  </si>
  <si>
    <r>
      <t xml:space="preserve">3.Pareiškėjo planuojamas metinis lakiųjų organinių junginių (toliau – LOJ) emisijos sumažinimas, </t>
    </r>
    <r>
      <rPr>
        <sz val="10"/>
        <color rgb="FF000000"/>
        <rFont val="Verdana"/>
        <family val="2"/>
      </rPr>
      <t>kai pareiškėjas projektu siekia sumažinti LOJ  (taikoma vertinant projekto atitiktį Aprašo lentelėje nurodytam 4 prioritetiniam projektų atrankos kriterijui)</t>
    </r>
    <r>
      <rPr>
        <b/>
        <sz val="10"/>
        <color rgb="FF000000"/>
        <rFont val="Verdana"/>
        <family val="2"/>
        <charset val="186"/>
      </rPr>
      <t xml:space="preserve"> Pildomas lapas "LOJ mažinimas"</t>
    </r>
  </si>
  <si>
    <r>
      <t xml:space="preserve">5. Tinkamų finansuoti išlaidų apskaičiavimo būdas ir pagrindimas.
</t>
    </r>
    <r>
      <rPr>
        <sz val="10"/>
        <color rgb="FF000000"/>
        <rFont val="Verdana"/>
        <family val="2"/>
      </rPr>
      <t xml:space="preserve">Pildomame </t>
    </r>
    <r>
      <rPr>
        <b/>
        <sz val="10"/>
        <color rgb="FF000000"/>
        <rFont val="Verdana"/>
        <family val="2"/>
      </rPr>
      <t>lape „5. Tinkamos išlaidos“ nurodoma pareiškėjo gautų komercinių pasiūlymų informacija, tinkamų finansuoti išlaidų skaičiavimai, pagrindžiamas pasirinktas tinkamų finansuoti išlaidų skaičiavimo būdas</t>
    </r>
    <r>
      <rPr>
        <sz val="10"/>
        <color rgb="FF000000"/>
        <rFont val="Verdana"/>
        <family val="2"/>
      </rPr>
      <t xml:space="preserve"> pagal 2014 m. birželio 17 d. Komisijos reglamento (ES) Nr. 651/2014, kuriuo tam tikrų kategorijų pagalba skelbiama suderinama su vidaus rinka taikant Sutarties 107 ir 108 straipsnius, su paskutiniais pakeitimais, padarytais 2023 m. birželio 23 d. Komisijos reglamentu (ES) 2023/1315, 38 straipsnį ir Aprašo 24.2.1 - 24.2.3 papunkčius</t>
    </r>
  </si>
  <si>
    <t>3.4</t>
  </si>
  <si>
    <t>Reglamento (ES) Nr. 651/2014 38 straipsnio 3 dalies d punktas: įrangos, kuriai taikomos išperkamosios nuomos sutartys, atveju, tinkamos finansuoti išlaidos yra įrangos išperkamosios (Aprašo 24.2.4 papunktis)</t>
  </si>
  <si>
    <t>Planuojamos įsigyti ir įdiegti įrangos ir (ar) įrenginio komercinio pasiūlymo Nr., data, taip pat nurodomas apskaičiavimas skaitinėmis išraiškomis (nurodant formules ir skaičiavimus)</t>
  </si>
  <si>
    <t>Duomenys apie Paraišką:</t>
  </si>
  <si>
    <t>3.5</t>
  </si>
  <si>
    <t>Reglamento (ES) Nr. 651/2014 38 straipsnio 3 dalies trečia pastraipa: kai investicijas sudaro aiškiai identifikuojamos investicijos, kuriomis siekiama tik padidinti energijos vartojimo efektyvumą, ir nėra mažesnio energijos vartojimo efektyvumo investicijų pagal priešingos padėties scenarijų, tinkamos finansuoti išlaidos yra visos investicinės išlaidos.(Aprašo 24.2.6 papunktis)</t>
  </si>
  <si>
    <t xml:space="preserve">Planuojamos įsigyti ir įdiegti įrangos ir (ar) įrenginio komercinio pasiūlymo Nr. ir data, įrenginio pavadinimas </t>
  </si>
  <si>
    <t xml:space="preserve">Netinkamos finansuoti išlaidos nurodytos planuojamos įsigyti ir į diegti įrangos ir (ar) įrenginio komerciniame pasiūlyme </t>
  </si>
  <si>
    <t>Iš viso tinkamų finansuoti išlaidų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</si>
</sst>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50" x14ac:knownFonts="1">
    <font>
      <sz val="11"/>
      <color theme="1"/>
      <name val="Calibri"/>
      <family val="2"/>
      <charset val="186"/>
      <scheme val="minor"/>
    </font>
    <font>
      <u/>
      <sz val="11"/>
      <color theme="10"/>
      <name val="Calibri"/>
      <family val="2"/>
      <charset val="186"/>
      <scheme val="minor"/>
    </font>
    <font>
      <u/>
      <sz val="11"/>
      <color theme="10"/>
      <name val="Calibri"/>
      <family val="2"/>
      <scheme val="minor"/>
    </font>
    <font>
      <sz val="12"/>
      <color theme="1"/>
      <name val="Times New Roman"/>
      <family val="1"/>
    </font>
    <font>
      <i/>
      <sz val="12"/>
      <color theme="1"/>
      <name val="Times New Roman"/>
      <family val="1"/>
    </font>
    <font>
      <i/>
      <vertAlign val="subscript"/>
      <sz val="12"/>
      <color theme="1"/>
      <name val="Times New Roman"/>
      <family val="1"/>
    </font>
    <font>
      <sz val="12"/>
      <color rgb="FF00B050"/>
      <name val="Times New Roman"/>
      <family val="1"/>
    </font>
    <font>
      <sz val="12"/>
      <name val="Times New Roman"/>
      <family val="1"/>
    </font>
    <font>
      <sz val="10"/>
      <color theme="1"/>
      <name val="Verdana"/>
      <family val="2"/>
      <charset val="186"/>
    </font>
    <font>
      <sz val="10"/>
      <color rgb="FF000000"/>
      <name val="Verdana"/>
      <family val="2"/>
      <charset val="186"/>
    </font>
    <font>
      <b/>
      <sz val="10"/>
      <color rgb="FF000000"/>
      <name val="Verdana"/>
      <family val="2"/>
      <charset val="186"/>
    </font>
    <font>
      <i/>
      <sz val="10"/>
      <color rgb="FF000000"/>
      <name val="Verdana"/>
      <family val="2"/>
      <charset val="186"/>
    </font>
    <font>
      <sz val="9"/>
      <color rgb="FF000000"/>
      <name val="Verdana"/>
      <family val="2"/>
      <charset val="186"/>
    </font>
    <font>
      <b/>
      <sz val="10"/>
      <color theme="1"/>
      <name val="Verdana"/>
      <family val="2"/>
      <charset val="186"/>
    </font>
    <font>
      <b/>
      <i/>
      <sz val="10"/>
      <color rgb="FF000000"/>
      <name val="Verdana"/>
      <family val="2"/>
      <charset val="186"/>
    </font>
    <font>
      <i/>
      <sz val="10"/>
      <color theme="1"/>
      <name val="Verdana"/>
      <family val="2"/>
      <charset val="186"/>
    </font>
    <font>
      <b/>
      <sz val="10"/>
      <name val="Verdana"/>
      <family val="2"/>
      <charset val="186"/>
    </font>
    <font>
      <sz val="10"/>
      <name val="Verdana"/>
      <family val="2"/>
      <charset val="186"/>
    </font>
    <font>
      <b/>
      <i/>
      <sz val="10"/>
      <color theme="1"/>
      <name val="Verdana"/>
      <family val="2"/>
      <charset val="186"/>
    </font>
    <font>
      <i/>
      <sz val="10"/>
      <name val="Verdana"/>
      <family val="2"/>
      <charset val="186"/>
    </font>
    <font>
      <b/>
      <sz val="10"/>
      <color rgb="FF000000"/>
      <name val="Verdana"/>
      <family val="2"/>
    </font>
    <font>
      <sz val="10"/>
      <color rgb="FF000000"/>
      <name val="Verdana"/>
      <family val="2"/>
    </font>
    <font>
      <b/>
      <sz val="11"/>
      <color theme="1"/>
      <name val="Calibri"/>
      <family val="2"/>
      <charset val="186"/>
      <scheme val="minor"/>
    </font>
    <font>
      <b/>
      <sz val="9"/>
      <color indexed="81"/>
      <name val="Tahoma"/>
      <family val="2"/>
      <charset val="186"/>
    </font>
    <font>
      <sz val="9"/>
      <color indexed="81"/>
      <name val="Tahoma"/>
      <family val="2"/>
      <charset val="186"/>
    </font>
    <font>
      <sz val="8"/>
      <name val="Calibri"/>
      <family val="2"/>
      <charset val="186"/>
      <scheme val="minor"/>
    </font>
    <font>
      <b/>
      <i/>
      <u/>
      <sz val="10"/>
      <color rgb="FFC00000"/>
      <name val="Verdana"/>
      <family val="2"/>
      <charset val="186"/>
    </font>
    <font>
      <b/>
      <u/>
      <sz val="10"/>
      <name val="Verdana"/>
      <family val="2"/>
      <charset val="186"/>
    </font>
    <font>
      <i/>
      <sz val="10"/>
      <color rgb="FFC00000"/>
      <name val="Verdana"/>
      <family val="2"/>
      <charset val="186"/>
    </font>
    <font>
      <i/>
      <u/>
      <sz val="10"/>
      <name val="Verdana"/>
      <family val="2"/>
      <charset val="186"/>
    </font>
    <font>
      <b/>
      <i/>
      <sz val="10"/>
      <name val="Verdana"/>
      <family val="2"/>
      <charset val="186"/>
    </font>
    <font>
      <sz val="9"/>
      <color theme="1"/>
      <name val="Verdana"/>
      <family val="2"/>
      <charset val="186"/>
    </font>
    <font>
      <b/>
      <sz val="9"/>
      <name val="Verdana"/>
      <family val="2"/>
      <charset val="186"/>
    </font>
    <font>
      <b/>
      <sz val="9"/>
      <color rgb="FF000000"/>
      <name val="Verdana"/>
      <family val="2"/>
      <charset val="186"/>
    </font>
    <font>
      <sz val="9"/>
      <name val="Verdana"/>
      <family val="2"/>
      <charset val="186"/>
    </font>
    <font>
      <u/>
      <sz val="9"/>
      <color theme="10"/>
      <name val="Verdana"/>
      <family val="2"/>
      <charset val="186"/>
    </font>
    <font>
      <b/>
      <sz val="9"/>
      <color theme="1"/>
      <name val="Verdana"/>
      <family val="2"/>
      <charset val="186"/>
    </font>
    <font>
      <i/>
      <sz val="9"/>
      <color rgb="FF000000"/>
      <name val="Verdana"/>
      <family val="2"/>
      <charset val="186"/>
    </font>
    <font>
      <i/>
      <sz val="9"/>
      <color theme="1"/>
      <name val="Verdana"/>
      <family val="2"/>
      <charset val="186"/>
    </font>
    <font>
      <u/>
      <sz val="10"/>
      <name val="Verdana"/>
      <family val="2"/>
      <charset val="186"/>
    </font>
    <font>
      <b/>
      <sz val="10"/>
      <color rgb="FFFF0000"/>
      <name val="Verdana"/>
      <family val="2"/>
      <charset val="186"/>
    </font>
    <font>
      <b/>
      <sz val="9"/>
      <color rgb="FFFF0000"/>
      <name val="Verdana"/>
      <family val="2"/>
      <charset val="186"/>
    </font>
    <font>
      <sz val="10"/>
      <color theme="1"/>
      <name val="Verdana"/>
      <family val="2"/>
    </font>
    <font>
      <b/>
      <sz val="12"/>
      <color theme="1"/>
      <name val="Verdana"/>
      <family val="2"/>
      <charset val="186"/>
    </font>
    <font>
      <i/>
      <sz val="10"/>
      <color rgb="FFFF0000"/>
      <name val="Verdana"/>
      <family val="2"/>
    </font>
    <font>
      <i/>
      <sz val="11"/>
      <color theme="1"/>
      <name val="Calibri"/>
      <family val="2"/>
      <scheme val="minor"/>
    </font>
    <font>
      <i/>
      <sz val="9"/>
      <color theme="1"/>
      <name val="Verdana"/>
      <family val="2"/>
    </font>
    <font>
      <b/>
      <sz val="10"/>
      <name val="Verdana"/>
      <family val="2"/>
    </font>
    <font>
      <sz val="10"/>
      <name val="Verdana"/>
      <family val="2"/>
    </font>
    <font>
      <b/>
      <sz val="10"/>
      <color theme="1"/>
      <name val="Verdana"/>
      <family val="2"/>
    </font>
  </fonts>
  <fills count="1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bgColor indexed="64"/>
      </patternFill>
    </fill>
    <fill>
      <patternFill patternType="solid">
        <fgColor theme="2" tint="-9.9978637043366805E-2"/>
        <bgColor indexed="64"/>
      </patternFill>
    </fill>
    <fill>
      <patternFill patternType="solid">
        <fgColor rgb="FFD9E1F2"/>
        <bgColor rgb="FF000000"/>
      </patternFill>
    </fill>
    <fill>
      <patternFill patternType="solid">
        <fgColor theme="2" tint="-9.9978637043366805E-2"/>
        <bgColor rgb="FF000000"/>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tint="-0.499984740745262"/>
        <bgColor indexed="64"/>
      </patternFill>
    </fill>
  </fills>
  <borders count="81">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thin">
        <color indexed="64"/>
      </right>
      <top/>
      <bottom style="medium">
        <color rgb="FF000000"/>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bottom/>
      <diagonal/>
    </border>
    <border>
      <left/>
      <right/>
      <top style="thin">
        <color indexed="64"/>
      </top>
      <bottom/>
      <diagonal/>
    </border>
    <border>
      <left/>
      <right/>
      <top/>
      <bottom style="thin">
        <color rgb="FF000000"/>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rgb="FF000000"/>
      </top>
      <bottom style="medium">
        <color rgb="FF000000"/>
      </bottom>
      <diagonal/>
    </border>
    <border>
      <left/>
      <right/>
      <top/>
      <bottom style="medium">
        <color indexed="64"/>
      </bottom>
      <diagonal/>
    </border>
    <border>
      <left style="thin">
        <color rgb="FF000000"/>
      </left>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346">
    <xf numFmtId="0" fontId="0" fillId="0" borderId="0" xfId="0"/>
    <xf numFmtId="0" fontId="1" fillId="0" borderId="0" xfId="1"/>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vertical="top" wrapText="1"/>
    </xf>
    <xf numFmtId="0" fontId="8" fillId="0" borderId="0" xfId="0" applyFont="1"/>
    <xf numFmtId="0" fontId="1" fillId="0" borderId="0" xfId="1" applyAlignment="1"/>
    <xf numFmtId="0" fontId="0" fillId="0" borderId="6" xfId="0" applyBorder="1" applyAlignment="1">
      <alignment horizontal="center" vertical="top" wrapText="1"/>
    </xf>
    <xf numFmtId="0" fontId="0" fillId="2" borderId="6" xfId="0" applyFill="1" applyBorder="1"/>
    <xf numFmtId="0" fontId="0" fillId="2" borderId="6" xfId="0" applyFill="1" applyBorder="1" applyAlignment="1">
      <alignment horizontal="center"/>
    </xf>
    <xf numFmtId="2" fontId="0" fillId="2" borderId="6" xfId="0" applyNumberFormat="1" applyFill="1" applyBorder="1" applyAlignment="1">
      <alignment horizontal="center"/>
    </xf>
    <xf numFmtId="1" fontId="0" fillId="2" borderId="6" xfId="0" applyNumberFormat="1" applyFill="1" applyBorder="1" applyAlignment="1">
      <alignment horizontal="center"/>
    </xf>
    <xf numFmtId="0" fontId="22" fillId="0" borderId="0" xfId="0" applyFont="1"/>
    <xf numFmtId="0" fontId="13" fillId="5" borderId="24" xfId="0" applyFont="1" applyFill="1" applyBorder="1" applyAlignment="1">
      <alignment vertical="top"/>
    </xf>
    <xf numFmtId="0" fontId="13" fillId="5" borderId="27" xfId="0" applyFont="1" applyFill="1" applyBorder="1" applyAlignment="1">
      <alignment vertical="center"/>
    </xf>
    <xf numFmtId="0" fontId="13" fillId="5" borderId="25" xfId="0" applyFont="1" applyFill="1" applyBorder="1" applyAlignment="1">
      <alignment horizontal="center" vertical="top" wrapText="1"/>
    </xf>
    <xf numFmtId="0" fontId="13" fillId="5" borderId="26" xfId="0" applyFont="1" applyFill="1" applyBorder="1" applyAlignment="1">
      <alignment horizontal="center" vertical="top" wrapText="1"/>
    </xf>
    <xf numFmtId="3" fontId="8" fillId="5" borderId="6" xfId="0" applyNumberFormat="1" applyFont="1" applyFill="1" applyBorder="1" applyAlignment="1">
      <alignment horizontal="center" vertical="center"/>
    </xf>
    <xf numFmtId="3" fontId="8" fillId="3" borderId="6" xfId="0" applyNumberFormat="1" applyFont="1" applyFill="1" applyBorder="1" applyAlignment="1">
      <alignment horizontal="center" vertical="center"/>
    </xf>
    <xf numFmtId="3" fontId="8" fillId="3" borderId="28" xfId="0" applyNumberFormat="1" applyFont="1" applyFill="1" applyBorder="1" applyAlignment="1">
      <alignment horizontal="center" vertical="center"/>
    </xf>
    <xf numFmtId="3" fontId="8" fillId="3" borderId="30" xfId="0" applyNumberFormat="1" applyFont="1" applyFill="1" applyBorder="1" applyAlignment="1">
      <alignment horizontal="center" vertical="center"/>
    </xf>
    <xf numFmtId="3" fontId="8" fillId="3" borderId="31" xfId="0" applyNumberFormat="1" applyFont="1" applyFill="1" applyBorder="1" applyAlignment="1">
      <alignment horizontal="center" vertical="center"/>
    </xf>
    <xf numFmtId="4" fontId="8" fillId="5" borderId="22" xfId="0" applyNumberFormat="1" applyFont="1" applyFill="1" applyBorder="1" applyAlignment="1">
      <alignment horizontal="center" vertical="center"/>
    </xf>
    <xf numFmtId="4" fontId="8" fillId="5" borderId="23" xfId="0" applyNumberFormat="1" applyFont="1" applyFill="1" applyBorder="1" applyAlignment="1">
      <alignment horizontal="center" vertical="center"/>
    </xf>
    <xf numFmtId="0" fontId="8" fillId="5" borderId="6" xfId="0" applyFont="1" applyFill="1" applyBorder="1" applyAlignment="1">
      <alignment horizontal="center" vertical="center"/>
    </xf>
    <xf numFmtId="0" fontId="8" fillId="5" borderId="30" xfId="0" applyFont="1" applyFill="1" applyBorder="1" applyAlignment="1">
      <alignment horizontal="center" vertical="center"/>
    </xf>
    <xf numFmtId="0" fontId="8" fillId="3" borderId="27" xfId="0" applyFont="1" applyFill="1" applyBorder="1" applyAlignment="1">
      <alignment vertical="center"/>
    </xf>
    <xf numFmtId="0" fontId="8" fillId="3" borderId="27" xfId="0" applyFont="1" applyFill="1" applyBorder="1" applyAlignment="1">
      <alignment vertical="top"/>
    </xf>
    <xf numFmtId="0" fontId="8" fillId="3" borderId="29" xfId="0" applyFont="1" applyFill="1" applyBorder="1" applyAlignment="1">
      <alignment vertical="top"/>
    </xf>
    <xf numFmtId="0" fontId="13" fillId="5" borderId="21" xfId="0" applyFont="1" applyFill="1" applyBorder="1" applyAlignment="1">
      <alignment vertical="center"/>
    </xf>
    <xf numFmtId="0" fontId="17" fillId="5" borderId="6" xfId="0" applyFont="1" applyFill="1" applyBorder="1" applyAlignment="1">
      <alignment horizontal="justify" vertical="center" wrapText="1"/>
    </xf>
    <xf numFmtId="0" fontId="17" fillId="5" borderId="20" xfId="0" applyFont="1" applyFill="1" applyBorder="1" applyAlignment="1">
      <alignment horizontal="justify" vertical="center" wrapText="1"/>
    </xf>
    <xf numFmtId="0" fontId="17" fillId="5" borderId="40" xfId="0" applyFont="1" applyFill="1" applyBorder="1" applyAlignment="1">
      <alignment horizontal="left" vertical="center" wrapText="1"/>
    </xf>
    <xf numFmtId="0" fontId="16" fillId="5" borderId="41" xfId="0" applyFont="1" applyFill="1" applyBorder="1" applyAlignment="1">
      <alignment horizontal="right" vertical="center" wrapText="1"/>
    </xf>
    <xf numFmtId="0" fontId="17" fillId="5" borderId="42" xfId="0" applyFont="1" applyFill="1" applyBorder="1" applyAlignment="1">
      <alignment horizontal="left" vertical="center" wrapText="1"/>
    </xf>
    <xf numFmtId="0" fontId="17" fillId="5" borderId="57" xfId="0" applyFont="1" applyFill="1" applyBorder="1" applyAlignment="1">
      <alignment horizontal="left" vertical="center" wrapText="1"/>
    </xf>
    <xf numFmtId="0" fontId="8" fillId="5" borderId="41" xfId="0" applyFont="1" applyFill="1" applyBorder="1" applyAlignment="1">
      <alignment horizontal="right" vertical="center" wrapText="1"/>
    </xf>
    <xf numFmtId="0" fontId="8" fillId="5" borderId="43" xfId="0" applyFont="1" applyFill="1" applyBorder="1" applyAlignment="1">
      <alignment horizontal="right" vertical="center" wrapText="1"/>
    </xf>
    <xf numFmtId="0" fontId="0" fillId="2" borderId="6" xfId="0" applyFill="1" applyBorder="1" applyAlignment="1">
      <alignment horizontal="center" vertical="center"/>
    </xf>
    <xf numFmtId="0" fontId="8" fillId="5" borderId="51" xfId="0" applyFont="1" applyFill="1" applyBorder="1" applyAlignment="1">
      <alignment horizontal="justify" vertical="center" wrapText="1"/>
    </xf>
    <xf numFmtId="0" fontId="8" fillId="5" borderId="22" xfId="0" applyFont="1" applyFill="1" applyBorder="1" applyAlignment="1">
      <alignment horizontal="center" vertical="center"/>
    </xf>
    <xf numFmtId="3" fontId="9" fillId="5" borderId="23" xfId="0" applyNumberFormat="1" applyFont="1" applyFill="1" applyBorder="1" applyAlignment="1">
      <alignment horizontal="center" vertical="center"/>
    </xf>
    <xf numFmtId="0" fontId="13" fillId="5" borderId="5" xfId="0" applyFont="1" applyFill="1" applyBorder="1" applyAlignment="1">
      <alignment vertical="center"/>
    </xf>
    <xf numFmtId="0" fontId="8" fillId="3" borderId="55" xfId="0" applyFont="1" applyFill="1" applyBorder="1" applyAlignment="1">
      <alignment vertical="top"/>
    </xf>
    <xf numFmtId="0" fontId="8" fillId="5" borderId="9" xfId="0" applyFont="1" applyFill="1" applyBorder="1" applyAlignment="1">
      <alignment horizontal="center" vertical="center"/>
    </xf>
    <xf numFmtId="3" fontId="8" fillId="3" borderId="9" xfId="0" applyNumberFormat="1" applyFont="1" applyFill="1" applyBorder="1" applyAlignment="1">
      <alignment horizontal="center" vertical="center"/>
    </xf>
    <xf numFmtId="3" fontId="8" fillId="3" borderId="56" xfId="0" applyNumberFormat="1" applyFont="1" applyFill="1" applyBorder="1" applyAlignment="1">
      <alignment horizontal="center" vertical="center"/>
    </xf>
    <xf numFmtId="3" fontId="9" fillId="5" borderId="22" xfId="0" applyNumberFormat="1"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4"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3" xfId="0" applyFont="1" applyFill="1" applyBorder="1" applyAlignment="1">
      <alignment horizontal="center" vertical="center" wrapText="1"/>
    </xf>
    <xf numFmtId="0" fontId="17" fillId="5" borderId="74" xfId="0" applyFont="1" applyFill="1" applyBorder="1" applyAlignment="1">
      <alignment horizontal="left" vertical="center" wrapText="1"/>
    </xf>
    <xf numFmtId="0" fontId="17" fillId="5" borderId="75"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8" fillId="0" borderId="0" xfId="0" applyFont="1" applyAlignment="1">
      <alignment vertical="top" wrapText="1"/>
    </xf>
    <xf numFmtId="0" fontId="13" fillId="4" borderId="19" xfId="0" applyFont="1" applyFill="1" applyBorder="1" applyAlignment="1">
      <alignment vertical="center" wrapText="1"/>
    </xf>
    <xf numFmtId="0" fontId="16" fillId="0" borderId="12" xfId="0" applyFont="1" applyBorder="1" applyAlignment="1">
      <alignment horizontal="left" vertical="top" wrapText="1"/>
    </xf>
    <xf numFmtId="0" fontId="10" fillId="0" borderId="48" xfId="0" applyFont="1" applyBorder="1" applyAlignment="1">
      <alignment horizontal="left" vertical="top" wrapText="1"/>
    </xf>
    <xf numFmtId="0" fontId="9" fillId="0" borderId="62" xfId="0" applyFont="1" applyBorder="1" applyAlignment="1">
      <alignment horizontal="left" vertical="top" wrapText="1"/>
    </xf>
    <xf numFmtId="0" fontId="11" fillId="0" borderId="13" xfId="0" applyFont="1" applyBorder="1" applyAlignment="1">
      <alignment horizontal="left" vertical="top" wrapText="1"/>
    </xf>
    <xf numFmtId="0" fontId="10" fillId="0" borderId="12"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48" xfId="0" applyFont="1" applyBorder="1" applyAlignment="1">
      <alignment horizontal="left" vertical="top" wrapText="1"/>
    </xf>
    <xf numFmtId="0" fontId="10" fillId="0" borderId="13" xfId="0" applyFont="1" applyBorder="1" applyAlignment="1">
      <alignment horizontal="left" vertical="top" wrapText="1"/>
    </xf>
    <xf numFmtId="0" fontId="8" fillId="0" borderId="12" xfId="0" applyFont="1" applyBorder="1" applyAlignment="1">
      <alignment horizontal="center" vertical="top"/>
    </xf>
    <xf numFmtId="0" fontId="8" fillId="0" borderId="0" xfId="0" applyFont="1" applyAlignment="1">
      <alignment horizontal="center" vertical="top"/>
    </xf>
    <xf numFmtId="9" fontId="8" fillId="0" borderId="0" xfId="0" applyNumberFormat="1" applyFont="1" applyAlignment="1">
      <alignment horizontal="center" vertical="top"/>
    </xf>
    <xf numFmtId="0" fontId="26" fillId="0" borderId="0" xfId="0" applyFont="1"/>
    <xf numFmtId="0" fontId="17" fillId="0" borderId="0" xfId="0" applyFont="1"/>
    <xf numFmtId="0" fontId="17" fillId="0" borderId="0" xfId="0" applyFont="1" applyAlignment="1">
      <alignment horizontal="center"/>
    </xf>
    <xf numFmtId="0" fontId="17" fillId="0" borderId="0" xfId="0" applyFont="1" applyAlignment="1">
      <alignment vertical="center"/>
    </xf>
    <xf numFmtId="0" fontId="27" fillId="0" borderId="0" xfId="0" applyFont="1" applyAlignment="1">
      <alignment vertical="center"/>
    </xf>
    <xf numFmtId="0" fontId="16" fillId="0" borderId="0" xfId="0" applyFont="1"/>
    <xf numFmtId="0" fontId="28" fillId="0" borderId="0" xfId="0" applyFont="1" applyAlignment="1">
      <alignment vertical="center"/>
    </xf>
    <xf numFmtId="0" fontId="16" fillId="0" borderId="20" xfId="0" applyFont="1" applyBorder="1" applyAlignment="1">
      <alignment horizontal="center" vertical="center" wrapText="1"/>
    </xf>
    <xf numFmtId="0" fontId="16" fillId="6" borderId="20" xfId="0" applyFont="1" applyFill="1" applyBorder="1" applyAlignment="1">
      <alignment horizontal="center" vertical="center" wrapText="1"/>
    </xf>
    <xf numFmtId="0" fontId="17" fillId="0" borderId="6" xfId="0" applyFont="1" applyBorder="1" applyAlignment="1">
      <alignment horizontal="center" vertical="center"/>
    </xf>
    <xf numFmtId="0" fontId="17" fillId="7" borderId="6" xfId="0" applyFont="1" applyFill="1" applyBorder="1" applyAlignment="1">
      <alignment horizontal="left" vertical="center"/>
    </xf>
    <xf numFmtId="14" fontId="17" fillId="7" borderId="6" xfId="0" applyNumberFormat="1" applyFont="1" applyFill="1" applyBorder="1" applyAlignment="1">
      <alignment horizontal="center" vertical="center"/>
    </xf>
    <xf numFmtId="0" fontId="17" fillId="7" borderId="6" xfId="0" applyFont="1" applyFill="1" applyBorder="1" applyAlignment="1">
      <alignment horizontal="center" vertical="center"/>
    </xf>
    <xf numFmtId="6" fontId="17" fillId="7" borderId="6" xfId="0" applyNumberFormat="1" applyFont="1" applyFill="1" applyBorder="1" applyAlignment="1">
      <alignment horizontal="center" vertical="center"/>
    </xf>
    <xf numFmtId="0" fontId="17" fillId="6" borderId="6" xfId="0" applyFont="1" applyFill="1" applyBorder="1" applyAlignment="1">
      <alignment horizontal="center" vertical="center"/>
    </xf>
    <xf numFmtId="0" fontId="16" fillId="0" borderId="6" xfId="0" applyFont="1" applyBorder="1" applyAlignment="1">
      <alignment horizontal="center" vertical="center"/>
    </xf>
    <xf numFmtId="0" fontId="16" fillId="6" borderId="6" xfId="0" applyFont="1" applyFill="1" applyBorder="1" applyAlignment="1">
      <alignment horizontal="center" vertical="center"/>
    </xf>
    <xf numFmtId="0" fontId="9" fillId="0" borderId="12" xfId="0" applyFont="1" applyBorder="1" applyAlignment="1">
      <alignment wrapText="1"/>
    </xf>
    <xf numFmtId="0" fontId="9" fillId="0" borderId="12" xfId="0" applyFont="1" applyBorder="1" applyAlignment="1">
      <alignment horizontal="center" vertical="top"/>
    </xf>
    <xf numFmtId="0" fontId="9" fillId="0" borderId="0" xfId="0" applyFont="1" applyAlignment="1">
      <alignment horizontal="center" vertical="top"/>
    </xf>
    <xf numFmtId="9" fontId="9" fillId="0" borderId="0" xfId="0" applyNumberFormat="1" applyFont="1" applyAlignment="1">
      <alignment horizontal="center" vertical="top"/>
    </xf>
    <xf numFmtId="0" fontId="16" fillId="0" borderId="20" xfId="0" applyFont="1" applyBorder="1" applyAlignment="1">
      <alignment vertical="center" wrapText="1"/>
    </xf>
    <xf numFmtId="0" fontId="16" fillId="6" borderId="20" xfId="0" applyFont="1" applyFill="1" applyBorder="1" applyAlignment="1">
      <alignment vertical="center" wrapText="1"/>
    </xf>
    <xf numFmtId="0" fontId="27" fillId="0" borderId="0" xfId="0" applyFont="1"/>
    <xf numFmtId="0" fontId="28" fillId="0" borderId="0" xfId="0" applyFont="1"/>
    <xf numFmtId="0" fontId="17" fillId="7" borderId="6" xfId="0" applyFont="1" applyFill="1" applyBorder="1" applyAlignment="1">
      <alignment horizontal="center"/>
    </xf>
    <xf numFmtId="0" fontId="16" fillId="0" borderId="20" xfId="0" applyFont="1" applyBorder="1" applyAlignment="1">
      <alignment horizontal="center" wrapText="1"/>
    </xf>
    <xf numFmtId="0" fontId="16" fillId="0" borderId="6" xfId="0" applyFont="1" applyBorder="1" applyAlignment="1">
      <alignment horizontal="center"/>
    </xf>
    <xf numFmtId="0" fontId="16" fillId="0" borderId="0" xfId="0" applyFont="1" applyAlignment="1">
      <alignment horizontal="left"/>
    </xf>
    <xf numFmtId="0" fontId="31" fillId="0" borderId="0" xfId="0" applyFont="1"/>
    <xf numFmtId="0" fontId="31" fillId="0" borderId="0" xfId="0" applyFont="1" applyAlignment="1">
      <alignment vertical="top"/>
    </xf>
    <xf numFmtId="0" fontId="31" fillId="5" borderId="9" xfId="0" applyFont="1" applyFill="1" applyBorder="1" applyAlignment="1">
      <alignment vertical="center" wrapText="1"/>
    </xf>
    <xf numFmtId="0" fontId="34" fillId="5" borderId="9" xfId="0" applyFont="1" applyFill="1" applyBorder="1" applyAlignment="1">
      <alignment vertical="center"/>
    </xf>
    <xf numFmtId="0" fontId="31" fillId="5" borderId="18" xfId="0" applyFont="1" applyFill="1" applyBorder="1" applyAlignment="1">
      <alignment vertical="center"/>
    </xf>
    <xf numFmtId="0" fontId="31" fillId="5" borderId="59" xfId="0" applyFont="1" applyFill="1" applyBorder="1" applyAlignment="1">
      <alignment vertical="center"/>
    </xf>
    <xf numFmtId="0" fontId="38" fillId="5" borderId="6" xfId="0" applyFont="1" applyFill="1" applyBorder="1" applyAlignment="1">
      <alignment vertical="center" wrapText="1"/>
    </xf>
    <xf numFmtId="0" fontId="31" fillId="3" borderId="6" xfId="0" applyFont="1" applyFill="1" applyBorder="1" applyAlignment="1">
      <alignment vertical="center"/>
    </xf>
    <xf numFmtId="0" fontId="31" fillId="3" borderId="7" xfId="0" applyFont="1" applyFill="1" applyBorder="1" applyAlignment="1">
      <alignment vertical="center"/>
    </xf>
    <xf numFmtId="0" fontId="31" fillId="5" borderId="6" xfId="0" applyFont="1" applyFill="1" applyBorder="1" applyAlignment="1">
      <alignment vertical="center" wrapText="1"/>
    </xf>
    <xf numFmtId="0" fontId="34" fillId="5" borderId="6" xfId="0" applyFont="1" applyFill="1" applyBorder="1" applyAlignment="1">
      <alignment vertical="center"/>
    </xf>
    <xf numFmtId="0" fontId="31" fillId="5" borderId="7" xfId="0" applyFont="1" applyFill="1" applyBorder="1" applyAlignment="1">
      <alignment vertical="center"/>
    </xf>
    <xf numFmtId="0" fontId="31" fillId="5" borderId="60" xfId="0" applyFont="1" applyFill="1" applyBorder="1" applyAlignment="1">
      <alignment vertical="center"/>
    </xf>
    <xf numFmtId="0" fontId="31" fillId="5" borderId="20" xfId="0" applyFont="1" applyFill="1" applyBorder="1" applyAlignment="1">
      <alignment vertical="center" wrapText="1"/>
    </xf>
    <xf numFmtId="0" fontId="31" fillId="5" borderId="58" xfId="0" applyFont="1" applyFill="1" applyBorder="1" applyAlignment="1">
      <alignment vertical="center"/>
    </xf>
    <xf numFmtId="0" fontId="31" fillId="5" borderId="61" xfId="0" applyFont="1" applyFill="1" applyBorder="1" applyAlignment="1">
      <alignment vertical="center"/>
    </xf>
    <xf numFmtId="0" fontId="36" fillId="5" borderId="24" xfId="0" applyFont="1" applyFill="1" applyBorder="1" applyAlignment="1">
      <alignment vertical="center" wrapText="1"/>
    </xf>
    <xf numFmtId="0" fontId="31" fillId="5" borderId="25" xfId="0" applyFont="1" applyFill="1" applyBorder="1" applyAlignment="1">
      <alignment vertical="center"/>
    </xf>
    <xf numFmtId="2" fontId="36" fillId="5" borderId="26" xfId="0" applyNumberFormat="1" applyFont="1" applyFill="1" applyBorder="1" applyAlignment="1">
      <alignment horizontal="center" vertical="center"/>
    </xf>
    <xf numFmtId="0" fontId="31" fillId="0" borderId="0" xfId="0" applyFont="1" applyAlignment="1">
      <alignment vertical="center"/>
    </xf>
    <xf numFmtId="0" fontId="36" fillId="5" borderId="29" xfId="0" applyFont="1" applyFill="1" applyBorder="1" applyAlignment="1">
      <alignment vertical="center" wrapText="1"/>
    </xf>
    <xf numFmtId="0" fontId="34" fillId="5" borderId="30" xfId="0" applyFont="1" applyFill="1" applyBorder="1" applyAlignment="1">
      <alignment vertical="center"/>
    </xf>
    <xf numFmtId="0" fontId="36" fillId="5" borderId="31" xfId="0" applyFont="1" applyFill="1" applyBorder="1" applyAlignment="1">
      <alignment horizontal="center" vertical="center"/>
    </xf>
    <xf numFmtId="0" fontId="34" fillId="5" borderId="20" xfId="0" applyFont="1" applyFill="1" applyBorder="1" applyAlignment="1">
      <alignment vertical="center"/>
    </xf>
    <xf numFmtId="0" fontId="31" fillId="5" borderId="68" xfId="0" applyFont="1" applyFill="1" applyBorder="1" applyAlignment="1">
      <alignment vertical="center"/>
    </xf>
    <xf numFmtId="0" fontId="36" fillId="5" borderId="53" xfId="0" applyFont="1" applyFill="1" applyBorder="1" applyAlignment="1">
      <alignment vertical="center" wrapText="1"/>
    </xf>
    <xf numFmtId="0" fontId="31" fillId="5" borderId="54" xfId="0" applyFont="1" applyFill="1" applyBorder="1" applyAlignment="1">
      <alignment vertical="center"/>
    </xf>
    <xf numFmtId="2" fontId="36" fillId="5" borderId="1" xfId="0" applyNumberFormat="1" applyFont="1" applyFill="1" applyBorder="1" applyAlignment="1">
      <alignment horizontal="center" vertical="center"/>
    </xf>
    <xf numFmtId="0" fontId="36" fillId="5" borderId="47" xfId="0" applyFont="1" applyFill="1" applyBorder="1" applyAlignment="1">
      <alignment vertical="center" wrapText="1"/>
    </xf>
    <xf numFmtId="0" fontId="34" fillId="5" borderId="47" xfId="0" applyFont="1" applyFill="1" applyBorder="1" applyAlignment="1">
      <alignment vertical="center"/>
    </xf>
    <xf numFmtId="0" fontId="36" fillId="5" borderId="49" xfId="0" applyFont="1" applyFill="1" applyBorder="1" applyAlignment="1">
      <alignment horizontal="center" vertical="center"/>
    </xf>
    <xf numFmtId="0" fontId="8" fillId="8" borderId="27" xfId="0" applyFont="1" applyFill="1" applyBorder="1" applyAlignment="1">
      <alignment vertical="center"/>
    </xf>
    <xf numFmtId="3" fontId="8" fillId="8" borderId="6" xfId="0" applyNumberFormat="1" applyFont="1" applyFill="1" applyBorder="1" applyAlignment="1">
      <alignment horizontal="center" vertical="center"/>
    </xf>
    <xf numFmtId="3" fontId="8" fillId="8" borderId="28" xfId="0" applyNumberFormat="1" applyFont="1" applyFill="1" applyBorder="1" applyAlignment="1">
      <alignment horizontal="center" vertical="center"/>
    </xf>
    <xf numFmtId="0" fontId="8" fillId="8" borderId="29" xfId="0" applyFont="1" applyFill="1" applyBorder="1" applyAlignment="1">
      <alignment vertical="center"/>
    </xf>
    <xf numFmtId="3" fontId="8" fillId="8" borderId="30" xfId="0" applyNumberFormat="1" applyFont="1" applyFill="1" applyBorder="1" applyAlignment="1">
      <alignment horizontal="center" vertical="center"/>
    </xf>
    <xf numFmtId="3" fontId="8" fillId="8" borderId="31" xfId="0" applyNumberFormat="1" applyFont="1" applyFill="1" applyBorder="1" applyAlignment="1">
      <alignment horizontal="center" vertical="center"/>
    </xf>
    <xf numFmtId="0" fontId="40" fillId="0" borderId="0" xfId="0" applyFont="1"/>
    <xf numFmtId="0" fontId="16" fillId="5" borderId="6" xfId="0" applyFont="1" applyFill="1" applyBorder="1" applyAlignment="1">
      <alignment horizontal="left" vertical="center" wrapText="1"/>
    </xf>
    <xf numFmtId="0" fontId="41" fillId="0" borderId="0" xfId="0" applyFont="1" applyAlignment="1">
      <alignment wrapText="1"/>
    </xf>
    <xf numFmtId="0" fontId="17" fillId="5" borderId="76" xfId="0" applyFont="1" applyFill="1" applyBorder="1" applyAlignment="1">
      <alignment horizontal="justify" vertical="center" wrapText="1"/>
    </xf>
    <xf numFmtId="0" fontId="8" fillId="5" borderId="77" xfId="0" applyFont="1" applyFill="1" applyBorder="1" applyAlignment="1">
      <alignment horizontal="right" vertical="center" wrapText="1"/>
    </xf>
    <xf numFmtId="0" fontId="34" fillId="5" borderId="61" xfId="0" applyFont="1" applyFill="1" applyBorder="1" applyAlignment="1">
      <alignment vertical="center"/>
    </xf>
    <xf numFmtId="0" fontId="13" fillId="0" borderId="0" xfId="0" applyFont="1" applyAlignment="1">
      <alignment horizontal="center" vertical="center" wrapText="1"/>
    </xf>
    <xf numFmtId="0" fontId="17" fillId="5" borderId="7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79" xfId="0" applyFont="1" applyFill="1" applyBorder="1" applyAlignment="1">
      <alignment horizontal="left" vertical="center" wrapText="1"/>
    </xf>
    <xf numFmtId="0" fontId="36" fillId="0" borderId="0" xfId="0" applyFont="1" applyAlignment="1">
      <alignment vertical="top" wrapText="1"/>
    </xf>
    <xf numFmtId="0" fontId="31" fillId="0" borderId="0" xfId="0" applyFont="1" applyAlignment="1">
      <alignment horizontal="center" vertical="top" wrapText="1"/>
    </xf>
    <xf numFmtId="0" fontId="36" fillId="10" borderId="51" xfId="0" applyFont="1" applyFill="1" applyBorder="1" applyAlignment="1">
      <alignment horizontal="right" vertical="center"/>
    </xf>
    <xf numFmtId="0" fontId="33" fillId="10" borderId="6" xfId="0" applyFont="1" applyFill="1" applyBorder="1" applyAlignment="1">
      <alignment vertical="center" wrapText="1"/>
    </xf>
    <xf numFmtId="0" fontId="31" fillId="10" borderId="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38" fillId="0" borderId="0" xfId="0" applyFont="1" applyAlignment="1">
      <alignment wrapText="1"/>
    </xf>
    <xf numFmtId="0" fontId="38" fillId="0" borderId="0" xfId="0" applyFont="1" applyAlignment="1">
      <alignment horizontal="left" vertical="top" wrapText="1"/>
    </xf>
    <xf numFmtId="0" fontId="36" fillId="11" borderId="51" xfId="0" applyFont="1" applyFill="1" applyBorder="1" applyAlignment="1">
      <alignment horizontal="right" vertical="center"/>
    </xf>
    <xf numFmtId="0" fontId="31" fillId="0" borderId="0" xfId="0" applyFont="1" applyAlignment="1">
      <alignment horizontal="right" vertical="top"/>
    </xf>
    <xf numFmtId="0" fontId="35" fillId="0" borderId="0" xfId="1" applyFont="1" applyFill="1" applyAlignment="1">
      <alignment vertical="center"/>
    </xf>
    <xf numFmtId="0" fontId="36" fillId="11" borderId="6" xfId="0" applyFont="1" applyFill="1" applyBorder="1" applyAlignment="1">
      <alignment vertical="center" wrapText="1"/>
    </xf>
    <xf numFmtId="0" fontId="34" fillId="11" borderId="6" xfId="0" applyFont="1" applyFill="1" applyBorder="1" applyAlignment="1">
      <alignment horizontal="center" vertical="center" wrapText="1"/>
    </xf>
    <xf numFmtId="0" fontId="38" fillId="3" borderId="6" xfId="0" applyFont="1" applyFill="1" applyBorder="1" applyAlignment="1">
      <alignment vertical="center" wrapText="1"/>
    </xf>
    <xf numFmtId="0" fontId="36" fillId="5" borderId="6" xfId="0" applyFont="1" applyFill="1" applyBorder="1" applyAlignment="1">
      <alignment vertical="center"/>
    </xf>
    <xf numFmtId="0" fontId="45" fillId="0" borderId="0" xfId="0" applyFont="1"/>
    <xf numFmtId="0" fontId="46" fillId="3" borderId="6" xfId="0" applyFont="1" applyFill="1" applyBorder="1" applyAlignment="1">
      <alignment vertical="center"/>
    </xf>
    <xf numFmtId="0" fontId="48" fillId="5" borderId="6" xfId="0" applyFont="1" applyFill="1" applyBorder="1" applyAlignment="1">
      <alignment horizontal="justify" vertical="center" wrapText="1"/>
    </xf>
    <xf numFmtId="0" fontId="13" fillId="0" borderId="0" xfId="0" applyFont="1" applyAlignment="1">
      <alignment vertical="center" wrapText="1"/>
    </xf>
    <xf numFmtId="0" fontId="8" fillId="5" borderId="6" xfId="0" applyFont="1" applyFill="1" applyBorder="1" applyAlignment="1">
      <alignment horizontal="justify" vertical="center" wrapText="1"/>
    </xf>
    <xf numFmtId="2" fontId="8" fillId="5" borderId="6" xfId="0" applyNumberFormat="1" applyFont="1" applyFill="1" applyBorder="1" applyAlignment="1">
      <alignment horizontal="right" vertical="center" wrapText="1"/>
    </xf>
    <xf numFmtId="0" fontId="47" fillId="5" borderId="6" xfId="0" applyFont="1" applyFill="1" applyBorder="1" applyAlignment="1">
      <alignment horizontal="justify" vertical="center" wrapText="1"/>
    </xf>
    <xf numFmtId="0" fontId="47" fillId="5" borderId="7" xfId="0" applyFont="1" applyFill="1" applyBorder="1" applyAlignment="1">
      <alignment horizontal="justify" vertical="center" wrapText="1"/>
    </xf>
    <xf numFmtId="2" fontId="8" fillId="5" borderId="20" xfId="0" applyNumberFormat="1" applyFont="1" applyFill="1" applyBorder="1" applyAlignment="1">
      <alignment horizontal="right" vertical="center" wrapText="1"/>
    </xf>
    <xf numFmtId="2" fontId="49" fillId="5" borderId="51" xfId="0" applyNumberFormat="1" applyFont="1" applyFill="1" applyBorder="1" applyAlignment="1">
      <alignment horizontal="right" vertical="center" wrapText="1"/>
    </xf>
    <xf numFmtId="0" fontId="19" fillId="3" borderId="60" xfId="0" applyFont="1" applyFill="1" applyBorder="1" applyAlignment="1">
      <alignment horizontal="center" vertical="center" wrapText="1"/>
    </xf>
    <xf numFmtId="0" fontId="17" fillId="5" borderId="60" xfId="0" applyFont="1" applyFill="1" applyBorder="1" applyAlignment="1">
      <alignment horizontal="left" vertical="center" wrapText="1"/>
    </xf>
    <xf numFmtId="0" fontId="17" fillId="5" borderId="61" xfId="0" applyFont="1" applyFill="1" applyBorder="1" applyAlignment="1">
      <alignment horizontal="left" vertical="center" wrapText="1"/>
    </xf>
    <xf numFmtId="0" fontId="19" fillId="3" borderId="60" xfId="0" applyFont="1" applyFill="1" applyBorder="1" applyAlignment="1">
      <alignment horizontal="left" vertical="center" wrapText="1"/>
    </xf>
    <xf numFmtId="0" fontId="17" fillId="5" borderId="60"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7" fillId="5" borderId="61" xfId="0" applyFont="1" applyFill="1" applyBorder="1" applyAlignment="1">
      <alignment horizontal="center" vertical="center" wrapText="1"/>
    </xf>
    <xf numFmtId="0" fontId="17" fillId="5" borderId="51" xfId="0" applyFont="1" applyFill="1" applyBorder="1" applyAlignment="1">
      <alignment horizontal="left" vertical="center" wrapText="1"/>
    </xf>
    <xf numFmtId="0" fontId="19" fillId="3" borderId="51" xfId="0" applyFont="1" applyFill="1" applyBorder="1" applyAlignment="1">
      <alignment horizontal="left" vertical="center" wrapText="1"/>
    </xf>
    <xf numFmtId="0" fontId="15" fillId="3" borderId="51" xfId="0" applyFont="1" applyFill="1" applyBorder="1"/>
    <xf numFmtId="0" fontId="8" fillId="5" borderId="6" xfId="0" applyFont="1" applyFill="1" applyBorder="1" applyAlignment="1">
      <alignment horizontal="left" vertical="center" wrapText="1"/>
    </xf>
    <xf numFmtId="0" fontId="8" fillId="5" borderId="6" xfId="0" applyFont="1" applyFill="1" applyBorder="1" applyAlignment="1">
      <alignment horizontal="left" vertical="center"/>
    </xf>
    <xf numFmtId="0" fontId="0" fillId="5" borderId="6" xfId="0" applyFill="1" applyBorder="1" applyAlignment="1">
      <alignment horizontal="left" vertical="center"/>
    </xf>
    <xf numFmtId="0" fontId="10" fillId="5" borderId="14" xfId="0" applyFont="1" applyFill="1" applyBorder="1" applyAlignment="1">
      <alignment vertical="center" wrapText="1"/>
    </xf>
    <xf numFmtId="0" fontId="10" fillId="5" borderId="15" xfId="0" applyFont="1" applyFill="1" applyBorder="1" applyAlignment="1">
      <alignment vertical="center" wrapText="1"/>
    </xf>
    <xf numFmtId="0" fontId="10" fillId="5" borderId="16" xfId="0" applyFont="1" applyFill="1" applyBorder="1" applyAlignment="1">
      <alignment vertical="center" wrapText="1"/>
    </xf>
    <xf numFmtId="0" fontId="12" fillId="0" borderId="0" xfId="0" applyFont="1" applyAlignment="1">
      <alignment horizontal="right" vertical="center" wrapText="1"/>
    </xf>
    <xf numFmtId="0" fontId="9" fillId="0" borderId="0" xfId="0" applyFont="1" applyAlignment="1">
      <alignment horizontal="left" vertical="top"/>
    </xf>
    <xf numFmtId="0" fontId="10" fillId="5" borderId="12" xfId="0" applyFont="1" applyFill="1" applyBorder="1" applyAlignment="1">
      <alignment horizontal="left" vertical="top" wrapText="1"/>
    </xf>
    <xf numFmtId="0" fontId="9" fillId="5" borderId="13" xfId="0" applyFont="1" applyFill="1" applyBorder="1" applyAlignment="1">
      <alignment horizontal="left" vertical="top"/>
    </xf>
    <xf numFmtId="0" fontId="10" fillId="5" borderId="12" xfId="0" applyFont="1" applyFill="1" applyBorder="1" applyAlignment="1">
      <alignment horizontal="left" vertical="top"/>
    </xf>
    <xf numFmtId="0" fontId="9" fillId="5" borderId="14" xfId="0" applyFont="1" applyFill="1" applyBorder="1" applyAlignment="1">
      <alignment vertical="center" wrapText="1"/>
    </xf>
    <xf numFmtId="0" fontId="9" fillId="5" borderId="15" xfId="0" applyFont="1" applyFill="1" applyBorder="1" applyAlignment="1">
      <alignment vertical="center" wrapText="1"/>
    </xf>
    <xf numFmtId="0" fontId="9" fillId="5" borderId="16" xfId="0" applyFont="1" applyFill="1" applyBorder="1" applyAlignment="1">
      <alignment vertical="center" wrapText="1"/>
    </xf>
    <xf numFmtId="0" fontId="10" fillId="3" borderId="12" xfId="0" applyFont="1" applyFill="1" applyBorder="1" applyAlignment="1">
      <alignment horizontal="left" vertical="top"/>
    </xf>
    <xf numFmtId="0" fontId="10" fillId="3" borderId="12" xfId="0" applyFont="1" applyFill="1" applyBorder="1" applyAlignment="1">
      <alignment horizontal="left" vertical="top" wrapText="1"/>
    </xf>
    <xf numFmtId="0" fontId="9" fillId="5" borderId="12" xfId="0" applyFont="1" applyFill="1" applyBorder="1" applyAlignment="1">
      <alignment horizontal="left" vertical="top"/>
    </xf>
    <xf numFmtId="0" fontId="11" fillId="8" borderId="7" xfId="0" applyFont="1" applyFill="1" applyBorder="1" applyAlignment="1">
      <alignment horizontal="left" vertical="center" wrapText="1"/>
    </xf>
    <xf numFmtId="0" fontId="15" fillId="8" borderId="17" xfId="0" applyFont="1" applyFill="1" applyBorder="1" applyAlignment="1">
      <alignment horizontal="left" vertical="center" wrapText="1"/>
    </xf>
    <xf numFmtId="0" fontId="15" fillId="8" borderId="8" xfId="0" applyFont="1" applyFill="1" applyBorder="1" applyAlignment="1">
      <alignment horizontal="left" vertical="center" wrapText="1"/>
    </xf>
    <xf numFmtId="0" fontId="11" fillId="8" borderId="33" xfId="0" applyFont="1" applyFill="1" applyBorder="1" applyAlignment="1">
      <alignment horizontal="left" vertical="center" wrapText="1"/>
    </xf>
    <xf numFmtId="0" fontId="15" fillId="8" borderId="37" xfId="0" applyFont="1" applyFill="1" applyBorder="1" applyAlignment="1">
      <alignment horizontal="left" vertical="center" wrapText="1"/>
    </xf>
    <xf numFmtId="0" fontId="15" fillId="8" borderId="38" xfId="0" applyFont="1" applyFill="1" applyBorder="1" applyAlignment="1">
      <alignment horizontal="left" vertical="center" wrapText="1"/>
    </xf>
    <xf numFmtId="0" fontId="13" fillId="0" borderId="36" xfId="0" applyFont="1" applyBorder="1" applyAlignment="1">
      <alignment horizontal="center"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8" fillId="5" borderId="70" xfId="0" applyFont="1" applyFill="1" applyBorder="1" applyAlignment="1">
      <alignment vertical="top" wrapText="1"/>
    </xf>
    <xf numFmtId="0" fontId="8" fillId="5" borderId="44" xfId="0" applyFont="1" applyFill="1" applyBorder="1" applyAlignment="1">
      <alignment horizontal="left" vertical="top" wrapText="1"/>
    </xf>
    <xf numFmtId="0" fontId="15" fillId="3" borderId="7"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32" xfId="0" applyFont="1" applyFill="1" applyBorder="1" applyAlignment="1">
      <alignment horizontal="left" vertical="top" wrapText="1"/>
    </xf>
    <xf numFmtId="0" fontId="13" fillId="5" borderId="34" xfId="0" applyFont="1" applyFill="1" applyBorder="1" applyAlignment="1">
      <alignment horizontal="left" vertical="top" wrapText="1"/>
    </xf>
    <xf numFmtId="0" fontId="13" fillId="5" borderId="35" xfId="0" applyFont="1" applyFill="1" applyBorder="1" applyAlignment="1">
      <alignment horizontal="left" vertical="top" wrapText="1"/>
    </xf>
    <xf numFmtId="0" fontId="8" fillId="5" borderId="7"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65" xfId="0" applyFont="1" applyFill="1" applyBorder="1" applyAlignment="1">
      <alignment horizontal="left" vertical="center" wrapText="1"/>
    </xf>
    <xf numFmtId="0" fontId="15" fillId="3" borderId="67" xfId="0" applyFont="1" applyFill="1" applyBorder="1" applyAlignment="1">
      <alignment horizontal="left" vertical="center" wrapText="1"/>
    </xf>
    <xf numFmtId="0" fontId="13" fillId="0" borderId="36" xfId="0" applyFont="1" applyBorder="1" applyAlignment="1">
      <alignment horizontal="center" vertical="top"/>
    </xf>
    <xf numFmtId="0" fontId="13" fillId="0" borderId="0" xfId="0" applyFont="1" applyAlignment="1">
      <alignment horizontal="center" vertical="top"/>
    </xf>
    <xf numFmtId="0" fontId="13" fillId="0" borderId="39" xfId="0" applyFont="1" applyBorder="1" applyAlignment="1">
      <alignment horizontal="center" vertical="top"/>
    </xf>
    <xf numFmtId="0" fontId="10" fillId="5" borderId="69" xfId="0" applyFont="1" applyFill="1" applyBorder="1" applyAlignment="1">
      <alignment horizontal="left" vertical="top" wrapText="1"/>
    </xf>
    <xf numFmtId="0" fontId="8" fillId="5" borderId="4" xfId="0" applyFont="1" applyFill="1" applyBorder="1" applyAlignment="1">
      <alignment horizontal="left" vertical="top" wrapText="1"/>
    </xf>
    <xf numFmtId="0" fontId="10" fillId="5" borderId="69" xfId="0" applyFont="1" applyFill="1" applyBorder="1" applyAlignment="1">
      <alignment horizontal="left" vertical="center" wrapText="1"/>
    </xf>
    <xf numFmtId="0" fontId="8" fillId="5" borderId="4" xfId="0" applyFont="1" applyFill="1" applyBorder="1" applyAlignment="1">
      <alignment horizontal="left" vertical="center" wrapText="1"/>
    </xf>
    <xf numFmtId="0" fontId="13" fillId="9" borderId="71" xfId="0" applyFont="1" applyFill="1" applyBorder="1" applyAlignment="1">
      <alignment horizontal="center" vertical="center" wrapText="1"/>
    </xf>
    <xf numFmtId="0" fontId="13" fillId="5" borderId="24" xfId="0" applyFont="1" applyFill="1" applyBorder="1" applyAlignment="1">
      <alignment horizontal="left" vertical="center" wrapText="1"/>
    </xf>
    <xf numFmtId="0" fontId="13" fillId="5" borderId="25" xfId="0" applyFont="1" applyFill="1" applyBorder="1" applyAlignment="1">
      <alignment horizontal="left" vertical="center" wrapText="1"/>
    </xf>
    <xf numFmtId="0" fontId="13" fillId="5" borderId="26" xfId="0" applyFont="1" applyFill="1" applyBorder="1" applyAlignment="1">
      <alignment horizontal="left" vertical="center" wrapText="1"/>
    </xf>
    <xf numFmtId="0" fontId="13" fillId="4" borderId="45" xfId="0" applyFont="1" applyFill="1" applyBorder="1" applyAlignment="1">
      <alignment horizontal="left" vertical="top" wrapText="1"/>
    </xf>
    <xf numFmtId="0" fontId="13" fillId="4" borderId="46" xfId="0" applyFont="1" applyFill="1" applyBorder="1" applyAlignment="1">
      <alignment horizontal="left" vertical="top" wrapText="1"/>
    </xf>
    <xf numFmtId="0" fontId="13" fillId="9" borderId="0" xfId="0" applyFont="1" applyFill="1" applyAlignment="1">
      <alignment horizontal="center" vertical="center" wrapText="1"/>
    </xf>
    <xf numFmtId="0" fontId="13" fillId="5" borderId="21" xfId="0" applyFont="1" applyFill="1" applyBorder="1" applyAlignment="1">
      <alignment horizontal="left" wrapText="1"/>
    </xf>
    <xf numFmtId="0" fontId="13" fillId="5" borderId="22" xfId="0" applyFont="1" applyFill="1" applyBorder="1" applyAlignment="1">
      <alignment horizontal="left" wrapText="1"/>
    </xf>
    <xf numFmtId="0" fontId="13" fillId="5" borderId="23" xfId="0" applyFont="1" applyFill="1" applyBorder="1" applyAlignment="1">
      <alignment horizontal="left" wrapText="1"/>
    </xf>
    <xf numFmtId="0" fontId="8" fillId="0" borderId="0" xfId="0" applyFont="1" applyAlignment="1">
      <alignment horizontal="left" wrapText="1"/>
    </xf>
    <xf numFmtId="0" fontId="43" fillId="4" borderId="0" xfId="0" applyFont="1" applyFill="1" applyAlignment="1">
      <alignment horizontal="center" vertical="center" wrapText="1"/>
    </xf>
    <xf numFmtId="0" fontId="36" fillId="10" borderId="5" xfId="0" applyFont="1" applyFill="1" applyBorder="1" applyAlignment="1">
      <alignment horizontal="left" vertical="center" wrapText="1"/>
    </xf>
    <xf numFmtId="0" fontId="36" fillId="10" borderId="4" xfId="0" applyFont="1" applyFill="1" applyBorder="1" applyAlignment="1">
      <alignment horizontal="left" vertical="center" wrapText="1"/>
    </xf>
    <xf numFmtId="0" fontId="36" fillId="0" borderId="0" xfId="0" applyFont="1" applyAlignment="1">
      <alignment horizontal="center"/>
    </xf>
    <xf numFmtId="0" fontId="36" fillId="11" borderId="5" xfId="0" applyFont="1" applyFill="1" applyBorder="1" applyAlignment="1">
      <alignment horizontal="left" vertical="center" wrapText="1"/>
    </xf>
    <xf numFmtId="0" fontId="36" fillId="11" borderId="4" xfId="0" applyFont="1" applyFill="1" applyBorder="1" applyAlignment="1">
      <alignment horizontal="left" vertical="center" wrapText="1"/>
    </xf>
    <xf numFmtId="0" fontId="36" fillId="11" borderId="1" xfId="0" applyFont="1" applyFill="1" applyBorder="1" applyAlignment="1">
      <alignment horizontal="left" vertical="center" wrapText="1"/>
    </xf>
    <xf numFmtId="0" fontId="8" fillId="0" borderId="0" xfId="0" applyFont="1" applyAlignment="1">
      <alignment horizontal="left" vertical="top" wrapText="1"/>
    </xf>
    <xf numFmtId="0" fontId="36" fillId="5" borderId="7" xfId="0" applyFont="1" applyFill="1" applyBorder="1" applyAlignment="1">
      <alignment horizontal="right" vertical="center"/>
    </xf>
    <xf numFmtId="0" fontId="36" fillId="5" borderId="8" xfId="0" applyFont="1" applyFill="1" applyBorder="1" applyAlignment="1">
      <alignment horizontal="right" vertical="center"/>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left" vertical="center" wrapText="1"/>
    </xf>
    <xf numFmtId="0" fontId="10" fillId="5" borderId="5" xfId="0" applyFont="1" applyFill="1" applyBorder="1" applyAlignment="1">
      <alignment horizontal="left" vertical="center"/>
    </xf>
    <xf numFmtId="0" fontId="10" fillId="5" borderId="4" xfId="0" applyFont="1" applyFill="1" applyBorder="1" applyAlignment="1">
      <alignment horizontal="left" vertical="center"/>
    </xf>
    <xf numFmtId="0" fontId="10" fillId="5" borderId="1" xfId="0" applyFont="1" applyFill="1" applyBorder="1" applyAlignment="1">
      <alignment horizontal="left" vertical="center"/>
    </xf>
    <xf numFmtId="0" fontId="17" fillId="5" borderId="72"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5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80"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17" fillId="3" borderId="68" xfId="0" applyFont="1" applyFill="1" applyBorder="1" applyAlignment="1">
      <alignment horizontal="center" vertical="center" wrapText="1"/>
    </xf>
    <xf numFmtId="0" fontId="17" fillId="3" borderId="80" xfId="0" applyFont="1" applyFill="1" applyBorder="1" applyAlignment="1">
      <alignment horizontal="center" vertical="center" wrapText="1"/>
    </xf>
    <xf numFmtId="0" fontId="17" fillId="0" borderId="63" xfId="0" applyFont="1" applyBorder="1"/>
    <xf numFmtId="0" fontId="19" fillId="5" borderId="20" xfId="0" applyFont="1" applyFill="1" applyBorder="1" applyAlignment="1">
      <alignment horizontal="left" vertical="center" wrapText="1"/>
    </xf>
    <xf numFmtId="0" fontId="19" fillId="5" borderId="0" xfId="0" applyFont="1" applyFill="1" applyAlignment="1">
      <alignment horizontal="left" vertical="center" wrapText="1"/>
    </xf>
    <xf numFmtId="0" fontId="19" fillId="5" borderId="39"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6" fillId="0" borderId="7" xfId="0" applyFont="1" applyBorder="1" applyAlignment="1">
      <alignment horizontal="right" vertical="center"/>
    </xf>
    <xf numFmtId="0" fontId="16" fillId="0" borderId="17" xfId="0" applyFont="1" applyBorder="1" applyAlignment="1">
      <alignment horizontal="right" vertical="center"/>
    </xf>
    <xf numFmtId="0" fontId="16" fillId="0" borderId="8" xfId="0" applyFont="1" applyBorder="1" applyAlignment="1">
      <alignment horizontal="right" vertical="center"/>
    </xf>
    <xf numFmtId="0" fontId="17" fillId="0" borderId="17" xfId="0" applyFont="1" applyBorder="1"/>
    <xf numFmtId="0" fontId="16" fillId="6" borderId="7" xfId="0" applyFont="1" applyFill="1" applyBorder="1" applyAlignment="1">
      <alignment horizontal="left"/>
    </xf>
    <xf numFmtId="0" fontId="16" fillId="6" borderId="17" xfId="0" applyFont="1" applyFill="1" applyBorder="1" applyAlignment="1">
      <alignment horizontal="left"/>
    </xf>
    <xf numFmtId="0" fontId="16" fillId="6" borderId="8" xfId="0" applyFont="1" applyFill="1" applyBorder="1" applyAlignment="1">
      <alignment horizontal="left"/>
    </xf>
    <xf numFmtId="0" fontId="16" fillId="6" borderId="7" xfId="0" applyFont="1" applyFill="1" applyBorder="1" applyAlignment="1">
      <alignment horizontal="center" vertical="top"/>
    </xf>
    <xf numFmtId="0" fontId="16" fillId="6" borderId="8" xfId="0" applyFont="1" applyFill="1" applyBorder="1" applyAlignment="1">
      <alignment horizontal="center" vertical="top"/>
    </xf>
    <xf numFmtId="0" fontId="17" fillId="0" borderId="50" xfId="0" applyFont="1" applyBorder="1"/>
    <xf numFmtId="0" fontId="19" fillId="0" borderId="65" xfId="0" applyFont="1" applyBorder="1"/>
    <xf numFmtId="0" fontId="17" fillId="0" borderId="0" xfId="0" applyFont="1"/>
    <xf numFmtId="0" fontId="17" fillId="7" borderId="7" xfId="0" applyFont="1" applyFill="1" applyBorder="1" applyAlignment="1">
      <alignment horizontal="center"/>
    </xf>
    <xf numFmtId="0" fontId="17" fillId="7" borderId="8" xfId="0" applyFont="1" applyFill="1" applyBorder="1" applyAlignment="1">
      <alignment horizontal="center"/>
    </xf>
    <xf numFmtId="0" fontId="26" fillId="0" borderId="64" xfId="0" applyFont="1" applyBorder="1"/>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7" fillId="7" borderId="14" xfId="0" applyFont="1" applyFill="1" applyBorder="1" applyAlignment="1">
      <alignment horizontal="left" vertical="center"/>
    </xf>
    <xf numFmtId="0" fontId="17" fillId="7" borderId="15" xfId="0" applyFont="1" applyFill="1" applyBorder="1" applyAlignment="1">
      <alignment horizontal="left" vertical="center"/>
    </xf>
    <xf numFmtId="0" fontId="17" fillId="7" borderId="16" xfId="0" applyFont="1" applyFill="1" applyBorder="1" applyAlignment="1">
      <alignment horizontal="left" vertical="center"/>
    </xf>
    <xf numFmtId="0" fontId="19" fillId="0" borderId="0" xfId="0" applyFont="1" applyAlignment="1">
      <alignment horizontal="left" vertical="center" wrapText="1"/>
    </xf>
    <xf numFmtId="0" fontId="17" fillId="0" borderId="7" xfId="0" applyFont="1" applyBorder="1" applyAlignment="1">
      <alignment horizontal="left"/>
    </xf>
    <xf numFmtId="0" fontId="17" fillId="0" borderId="17" xfId="0" applyFont="1" applyBorder="1" applyAlignment="1">
      <alignment horizontal="left"/>
    </xf>
    <xf numFmtId="0" fontId="17" fillId="0" borderId="8" xfId="0" applyFont="1" applyBorder="1" applyAlignment="1">
      <alignment horizontal="left"/>
    </xf>
    <xf numFmtId="0" fontId="16" fillId="0" borderId="7" xfId="0" applyFont="1" applyBorder="1" applyAlignment="1">
      <alignment horizontal="right" wrapText="1"/>
    </xf>
    <xf numFmtId="0" fontId="16" fillId="0" borderId="17" xfId="0" applyFont="1" applyBorder="1" applyAlignment="1">
      <alignment horizontal="right" wrapText="1"/>
    </xf>
    <xf numFmtId="0" fontId="16" fillId="0" borderId="8" xfId="0" applyFont="1" applyBorder="1" applyAlignment="1">
      <alignment horizontal="right" wrapText="1"/>
    </xf>
    <xf numFmtId="0" fontId="16" fillId="0" borderId="17" xfId="0" applyFont="1" applyBorder="1" applyAlignment="1">
      <alignment horizontal="left"/>
    </xf>
    <xf numFmtId="0" fontId="16" fillId="0" borderId="7" xfId="0" applyFont="1" applyBorder="1" applyAlignment="1">
      <alignment horizontal="center"/>
    </xf>
    <xf numFmtId="0" fontId="16" fillId="0" borderId="17" xfId="0" applyFont="1" applyBorder="1" applyAlignment="1">
      <alignment horizontal="center"/>
    </xf>
    <xf numFmtId="0" fontId="16" fillId="0" borderId="8" xfId="0" applyFont="1" applyBorder="1" applyAlignment="1">
      <alignment horizontal="center"/>
    </xf>
    <xf numFmtId="0" fontId="16" fillId="6" borderId="7" xfId="0" applyFont="1" applyFill="1" applyBorder="1" applyAlignment="1">
      <alignment horizontal="left" wrapText="1"/>
    </xf>
    <xf numFmtId="0" fontId="16" fillId="6" borderId="17" xfId="0" applyFont="1" applyFill="1" applyBorder="1" applyAlignment="1">
      <alignment horizontal="left" wrapText="1"/>
    </xf>
    <xf numFmtId="0" fontId="16" fillId="0" borderId="7" xfId="0" applyFont="1" applyBorder="1" applyAlignment="1">
      <alignment horizontal="center" wrapText="1"/>
    </xf>
    <xf numFmtId="0" fontId="16" fillId="0" borderId="17" xfId="0" applyFont="1" applyBorder="1" applyAlignment="1">
      <alignment horizontal="center" wrapText="1"/>
    </xf>
    <xf numFmtId="0" fontId="16" fillId="0" borderId="8" xfId="0" applyFont="1" applyBorder="1" applyAlignment="1">
      <alignment horizontal="center" wrapText="1"/>
    </xf>
    <xf numFmtId="0" fontId="19" fillId="5" borderId="63" xfId="0" applyFont="1" applyFill="1" applyBorder="1" applyAlignment="1">
      <alignment horizontal="left" vertical="center" wrapText="1"/>
    </xf>
    <xf numFmtId="0" fontId="19" fillId="5" borderId="66" xfId="0" applyFont="1" applyFill="1" applyBorder="1" applyAlignment="1">
      <alignment horizontal="left" vertical="center" wrapText="1"/>
    </xf>
    <xf numFmtId="0" fontId="19" fillId="5" borderId="65" xfId="0" applyFont="1" applyFill="1" applyBorder="1" applyAlignment="1">
      <alignment horizontal="left" vertical="center" wrapText="1"/>
    </xf>
    <xf numFmtId="0" fontId="19" fillId="5" borderId="67"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30"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8" fillId="5" borderId="10" xfId="0" applyFont="1" applyFill="1" applyBorder="1" applyAlignment="1">
      <alignment horizontal="justify" vertical="center" wrapText="1"/>
    </xf>
    <xf numFmtId="0" fontId="19" fillId="3" borderId="10" xfId="0" applyFont="1" applyFill="1" applyBorder="1" applyAlignment="1">
      <alignment horizontal="left" vertical="center" wrapText="1"/>
    </xf>
    <xf numFmtId="0" fontId="15" fillId="3" borderId="10" xfId="0" applyFont="1" applyFill="1" applyBorder="1"/>
    <xf numFmtId="0" fontId="15" fillId="3" borderId="6" xfId="0" applyFont="1" applyFill="1" applyBorder="1"/>
    <xf numFmtId="0" fontId="15" fillId="3" borderId="25" xfId="0" applyFont="1" applyFill="1" applyBorder="1"/>
    <xf numFmtId="0" fontId="15" fillId="3" borderId="26" xfId="0" applyFont="1" applyFill="1" applyBorder="1"/>
    <xf numFmtId="0" fontId="15" fillId="3" borderId="28" xfId="0" applyFont="1" applyFill="1" applyBorder="1"/>
    <xf numFmtId="0" fontId="15" fillId="3" borderId="30" xfId="0" applyFont="1" applyFill="1" applyBorder="1"/>
    <xf numFmtId="0" fontId="15" fillId="3" borderId="31" xfId="0" applyFont="1" applyFill="1" applyBorder="1"/>
    <xf numFmtId="0" fontId="8" fillId="5" borderId="35"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17" fillId="5" borderId="60" xfId="0" applyFont="1" applyFill="1" applyBorder="1" applyAlignment="1">
      <alignment horizontal="center" vertical="center" wrapText="1"/>
    </xf>
    <xf numFmtId="0" fontId="17" fillId="5" borderId="61" xfId="0" applyFont="1" applyFill="1" applyBorder="1" applyAlignment="1">
      <alignment horizontal="center" vertical="center" wrapText="1"/>
    </xf>
  </cellXfs>
  <cellStyles count="3">
    <cellStyle name="Hyperlink 2" xfId="2" xr:uid="{00000000-0005-0000-0000-000001000000}"/>
    <cellStyle name="Hipersaitas" xfId="1" builtinId="8"/>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esinvesticijos.lt/uploads/documents/docs/2023-12/39710ca99416aeb326f50434010feb6c5d4bf51b986aebf84b3dcda81e9bd2ce.pdf"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15</xdr:col>
      <xdr:colOff>1466850</xdr:colOff>
      <xdr:row>5</xdr:row>
      <xdr:rowOff>66675</xdr:rowOff>
    </xdr:from>
    <xdr:to>
      <xdr:col>16</xdr:col>
      <xdr:colOff>581025</xdr:colOff>
      <xdr:row>8</xdr:row>
      <xdr:rowOff>85725</xdr:rowOff>
    </xdr:to>
    <xdr:cxnSp macro="">
      <xdr:nvCxnSpPr>
        <xdr:cNvPr id="2" name="Tiesioji rodyklės jungtis 1">
          <a:extLst>
            <a:ext uri="{FF2B5EF4-FFF2-40B4-BE49-F238E27FC236}">
              <a16:creationId xmlns:a16="http://schemas.microsoft.com/office/drawing/2014/main" id="{6B8EE8C5-E1A9-402B-991F-3EB9BDD48BFB}"/>
            </a:ext>
          </a:extLst>
        </xdr:cNvPr>
        <xdr:cNvCxnSpPr/>
      </xdr:nvCxnSpPr>
      <xdr:spPr>
        <a:xfrm flipH="1" flipV="1">
          <a:off x="12477750" y="3009900"/>
          <a:ext cx="933450" cy="48577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0</xdr:colOff>
      <xdr:row>7</xdr:row>
      <xdr:rowOff>57150</xdr:rowOff>
    </xdr:from>
    <xdr:to>
      <xdr:col>21</xdr:col>
      <xdr:colOff>104775</xdr:colOff>
      <xdr:row>9</xdr:row>
      <xdr:rowOff>76200</xdr:rowOff>
    </xdr:to>
    <xdr:sp macro="" textlink="">
      <xdr:nvSpPr>
        <xdr:cNvPr id="5" name="Stačiakampis 4">
          <a:extLst>
            <a:ext uri="{FF2B5EF4-FFF2-40B4-BE49-F238E27FC236}">
              <a16:creationId xmlns:a16="http://schemas.microsoft.com/office/drawing/2014/main" id="{1425C050-9E19-4F71-9BC3-04D8628A3C8E}"/>
            </a:ext>
          </a:extLst>
        </xdr:cNvPr>
        <xdr:cNvSpPr/>
      </xdr:nvSpPr>
      <xdr:spPr>
        <a:xfrm>
          <a:off x="13420725" y="3305175"/>
          <a:ext cx="246697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lt-LT" sz="1000">
              <a:solidFill>
                <a:schemeClr val="lt1"/>
              </a:solidFill>
              <a:latin typeface="Verdana" panose="020B0604030504040204" pitchFamily="34" charset="0"/>
              <a:ea typeface="Verdana" panose="020B0604030504040204" pitchFamily="34" charset="0"/>
            </a:rPr>
            <a:t>Pildyti mėlynai pažymėtus laukelius</a:t>
          </a:r>
        </a:p>
      </xdr:txBody>
    </xdr:sp>
    <xdr:clientData/>
  </xdr:twoCellAnchor>
  <xdr:twoCellAnchor>
    <xdr:from>
      <xdr:col>16</xdr:col>
      <xdr:colOff>38100</xdr:colOff>
      <xdr:row>15</xdr:row>
      <xdr:rowOff>76200</xdr:rowOff>
    </xdr:from>
    <xdr:to>
      <xdr:col>17</xdr:col>
      <xdr:colOff>276225</xdr:colOff>
      <xdr:row>16</xdr:row>
      <xdr:rowOff>66675</xdr:rowOff>
    </xdr:to>
    <xdr:cxnSp macro="">
      <xdr:nvCxnSpPr>
        <xdr:cNvPr id="6" name="Tiesioji rodyklės jungtis 5">
          <a:extLst>
            <a:ext uri="{FF2B5EF4-FFF2-40B4-BE49-F238E27FC236}">
              <a16:creationId xmlns:a16="http://schemas.microsoft.com/office/drawing/2014/main" id="{31BFDEA6-1238-4B3C-8FF4-42DBBC9AAAE4}"/>
            </a:ext>
          </a:extLst>
        </xdr:cNvPr>
        <xdr:cNvCxnSpPr/>
      </xdr:nvCxnSpPr>
      <xdr:spPr>
        <a:xfrm flipH="1" flipV="1">
          <a:off x="12868275" y="6524625"/>
          <a:ext cx="828675" cy="14287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0</xdr:colOff>
      <xdr:row>14</xdr:row>
      <xdr:rowOff>142875</xdr:rowOff>
    </xdr:from>
    <xdr:to>
      <xdr:col>21</xdr:col>
      <xdr:colOff>104775</xdr:colOff>
      <xdr:row>17</xdr:row>
      <xdr:rowOff>19050</xdr:rowOff>
    </xdr:to>
    <xdr:sp macro="" textlink="">
      <xdr:nvSpPr>
        <xdr:cNvPr id="8" name="Stačiakampis 7">
          <a:extLst>
            <a:ext uri="{FF2B5EF4-FFF2-40B4-BE49-F238E27FC236}">
              <a16:creationId xmlns:a16="http://schemas.microsoft.com/office/drawing/2014/main" id="{8E6D747C-AA4C-49CF-8E15-65D64E3CA151}"/>
            </a:ext>
          </a:extLst>
        </xdr:cNvPr>
        <xdr:cNvSpPr/>
      </xdr:nvSpPr>
      <xdr:spPr>
        <a:xfrm>
          <a:off x="13420725" y="6438900"/>
          <a:ext cx="246697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lt-LT" sz="1000">
              <a:solidFill>
                <a:schemeClr val="lt1"/>
              </a:solidFill>
              <a:latin typeface="Verdana" panose="020B0604030504040204" pitchFamily="34" charset="0"/>
              <a:ea typeface="Verdana" panose="020B0604030504040204" pitchFamily="34" charset="0"/>
            </a:rPr>
            <a:t>Pildyti mėlynai pažymėtus laukelius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4</xdr:row>
      <xdr:rowOff>247650</xdr:rowOff>
    </xdr:from>
    <xdr:to>
      <xdr:col>4</xdr:col>
      <xdr:colOff>962025</xdr:colOff>
      <xdr:row>4</xdr:row>
      <xdr:rowOff>381000</xdr:rowOff>
    </xdr:to>
    <xdr:cxnSp macro="">
      <xdr:nvCxnSpPr>
        <xdr:cNvPr id="2" name="Tiesioji rodyklės jungtis 1">
          <a:extLst>
            <a:ext uri="{FF2B5EF4-FFF2-40B4-BE49-F238E27FC236}">
              <a16:creationId xmlns:a16="http://schemas.microsoft.com/office/drawing/2014/main" id="{E9B17BF6-0DA2-4176-BA33-231CD9682F32}"/>
            </a:ext>
          </a:extLst>
        </xdr:cNvPr>
        <xdr:cNvCxnSpPr/>
      </xdr:nvCxnSpPr>
      <xdr:spPr>
        <a:xfrm flipH="1" flipV="1">
          <a:off x="8391525" y="2867025"/>
          <a:ext cx="933450" cy="13335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447675</xdr:colOff>
      <xdr:row>4</xdr:row>
      <xdr:rowOff>123825</xdr:rowOff>
    </xdr:from>
    <xdr:to>
      <xdr:col>5</xdr:col>
      <xdr:colOff>714375</xdr:colOff>
      <xdr:row>4</xdr:row>
      <xdr:rowOff>457200</xdr:rowOff>
    </xdr:to>
    <xdr:sp macro="" textlink="">
      <xdr:nvSpPr>
        <xdr:cNvPr id="5" name="Stačiakampis 4">
          <a:extLst>
            <a:ext uri="{FF2B5EF4-FFF2-40B4-BE49-F238E27FC236}">
              <a16:creationId xmlns:a16="http://schemas.microsoft.com/office/drawing/2014/main" id="{A27603F6-E542-4582-9955-25A80A5A4989}"/>
            </a:ext>
          </a:extLst>
        </xdr:cNvPr>
        <xdr:cNvSpPr/>
      </xdr:nvSpPr>
      <xdr:spPr>
        <a:xfrm>
          <a:off x="8810625" y="2743200"/>
          <a:ext cx="246697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lt-LT" sz="1000">
              <a:solidFill>
                <a:schemeClr val="lt1"/>
              </a:solidFill>
              <a:latin typeface="Verdana" panose="020B0604030504040204" pitchFamily="34" charset="0"/>
              <a:ea typeface="Verdana" panose="020B0604030504040204" pitchFamily="34" charset="0"/>
            </a:rPr>
            <a:t>Pildyti mėlynai pažymėtus laukelius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226695</xdr:colOff>
      <xdr:row>16</xdr:row>
      <xdr:rowOff>89535</xdr:rowOff>
    </xdr:from>
    <xdr:to>
      <xdr:col>3</xdr:col>
      <xdr:colOff>407670</xdr:colOff>
      <xdr:row>17</xdr:row>
      <xdr:rowOff>51435</xdr:rowOff>
    </xdr:to>
    <xdr:sp macro="" textlink="">
      <xdr:nvSpPr>
        <xdr:cNvPr id="7" name="Oval 1">
          <a:extLst>
            <a:ext uri="{FF2B5EF4-FFF2-40B4-BE49-F238E27FC236}">
              <a16:creationId xmlns:a16="http://schemas.microsoft.com/office/drawing/2014/main" id="{039363C9-DAE1-4B32-9FD7-E900C1E57E89}"/>
            </a:ext>
            <a:ext uri="{147F2762-F138-4A5C-976F-8EAC2B608ADB}">
              <a16:predDERef xmlns:a16="http://schemas.microsoft.com/office/drawing/2014/main" pred="{A24D5CE8-6DFB-58EE-307D-BD21B195135F}"/>
            </a:ext>
          </a:extLst>
        </xdr:cNvPr>
        <xdr:cNvSpPr/>
      </xdr:nvSpPr>
      <xdr:spPr>
        <a:xfrm>
          <a:off x="6398895" y="5852160"/>
          <a:ext cx="180975" cy="123825"/>
        </a:xfrm>
        <a:prstGeom prst="ellipse">
          <a:avLst/>
        </a:prstGeom>
        <a:solidFill>
          <a:srgbClr val="EB7B31"/>
        </a:solidFill>
        <a:ln w="12700">
          <a:solidFill>
            <a:srgbClr val="AD5921"/>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l"/>
          <a:endParaRPr lang="en-US"/>
        </a:p>
      </xdr:txBody>
    </xdr:sp>
    <xdr:clientData/>
  </xdr:twoCellAnchor>
  <xdr:twoCellAnchor>
    <xdr:from>
      <xdr:col>3</xdr:col>
      <xdr:colOff>142874</xdr:colOff>
      <xdr:row>14</xdr:row>
      <xdr:rowOff>47625</xdr:rowOff>
    </xdr:from>
    <xdr:to>
      <xdr:col>3</xdr:col>
      <xdr:colOff>480059</xdr:colOff>
      <xdr:row>16</xdr:row>
      <xdr:rowOff>9525</xdr:rowOff>
    </xdr:to>
    <xdr:sp macro="" textlink="">
      <xdr:nvSpPr>
        <xdr:cNvPr id="8" name="Trapezoid 3">
          <a:extLst>
            <a:ext uri="{FF2B5EF4-FFF2-40B4-BE49-F238E27FC236}">
              <a16:creationId xmlns:a16="http://schemas.microsoft.com/office/drawing/2014/main" id="{BF47A57F-E8EA-424C-AE74-1CB7A464C933}"/>
            </a:ext>
            <a:ext uri="{147F2762-F138-4A5C-976F-8EAC2B608ADB}">
              <a16:predDERef xmlns:a16="http://schemas.microsoft.com/office/drawing/2014/main" pred="{53DFAD6C-1FB8-4335-AAF2-076E3893E060}"/>
            </a:ext>
          </a:extLst>
        </xdr:cNvPr>
        <xdr:cNvSpPr/>
      </xdr:nvSpPr>
      <xdr:spPr>
        <a:xfrm rot="10800000">
          <a:off x="6315074" y="5286375"/>
          <a:ext cx="337185" cy="485775"/>
        </a:xfrm>
        <a:prstGeom prst="trapezoid">
          <a:avLst/>
        </a:prstGeom>
        <a:solidFill>
          <a:srgbClr val="EB7B31"/>
        </a:solidFill>
        <a:ln w="12700">
          <a:solidFill>
            <a:srgbClr val="AD5921"/>
          </a:solidFill>
          <a:prstDash val="solid"/>
        </a:ln>
        <a:effectLst/>
      </xdr:spPr>
      <xdr:style>
        <a:lnRef idx="2">
          <a:schemeClr val="accent1">
            <a:shade val="50000"/>
          </a:schemeClr>
        </a:lnRef>
        <a:fillRef idx="1">
          <a:schemeClr val="accent1"/>
        </a:fillRef>
        <a:effectRef idx="0">
          <a:schemeClr val="accent1"/>
        </a:effectRef>
        <a:fontRef idx="minor">
          <a:srgbClr val="FFFFFF"/>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rgbClr val="FFFFFF"/>
              </a:solidFill>
              <a:latin typeface="+mn-lt"/>
              <a:ea typeface="+mn-ea"/>
              <a:cs typeface="+mn-cs"/>
            </a:defRPr>
          </a:lvl1pPr>
          <a:lvl2pPr marL="457200" indent="0">
            <a:defRPr sz="1100">
              <a:solidFill>
                <a:srgbClr val="FFFFFF"/>
              </a:solidFill>
              <a:latin typeface="+mn-lt"/>
              <a:ea typeface="+mn-ea"/>
              <a:cs typeface="+mn-cs"/>
            </a:defRPr>
          </a:lvl2pPr>
          <a:lvl3pPr marL="914400" indent="0">
            <a:defRPr sz="1100">
              <a:solidFill>
                <a:srgbClr val="FFFFFF"/>
              </a:solidFill>
              <a:latin typeface="+mn-lt"/>
              <a:ea typeface="+mn-ea"/>
              <a:cs typeface="+mn-cs"/>
            </a:defRPr>
          </a:lvl3pPr>
          <a:lvl4pPr marL="1371600" indent="0">
            <a:defRPr sz="1100">
              <a:solidFill>
                <a:srgbClr val="FFFFFF"/>
              </a:solidFill>
              <a:latin typeface="+mn-lt"/>
              <a:ea typeface="+mn-ea"/>
              <a:cs typeface="+mn-cs"/>
            </a:defRPr>
          </a:lvl4pPr>
          <a:lvl5pPr marL="1828800" indent="0">
            <a:defRPr sz="1100">
              <a:solidFill>
                <a:srgbClr val="FFFFFF"/>
              </a:solidFill>
              <a:latin typeface="+mn-lt"/>
              <a:ea typeface="+mn-ea"/>
              <a:cs typeface="+mn-cs"/>
            </a:defRPr>
          </a:lvl5pPr>
          <a:lvl6pPr marL="2286000" indent="0">
            <a:defRPr sz="1100">
              <a:solidFill>
                <a:srgbClr val="FFFFFF"/>
              </a:solidFill>
              <a:latin typeface="+mn-lt"/>
              <a:ea typeface="+mn-ea"/>
              <a:cs typeface="+mn-cs"/>
            </a:defRPr>
          </a:lvl6pPr>
          <a:lvl7pPr marL="2743200" indent="0">
            <a:defRPr sz="1100">
              <a:solidFill>
                <a:srgbClr val="FFFFFF"/>
              </a:solidFill>
              <a:latin typeface="+mn-lt"/>
              <a:ea typeface="+mn-ea"/>
              <a:cs typeface="+mn-cs"/>
            </a:defRPr>
          </a:lvl7pPr>
          <a:lvl8pPr marL="3200400" indent="0">
            <a:defRPr sz="1100">
              <a:solidFill>
                <a:srgbClr val="FFFFFF"/>
              </a:solidFill>
              <a:latin typeface="+mn-lt"/>
              <a:ea typeface="+mn-ea"/>
              <a:cs typeface="+mn-cs"/>
            </a:defRPr>
          </a:lvl8pPr>
          <a:lvl9pPr marL="3657600" indent="0">
            <a:defRPr sz="1100">
              <a:solidFill>
                <a:srgbClr val="FFFFFF"/>
              </a:solidFill>
              <a:latin typeface="+mn-lt"/>
              <a:ea typeface="+mn-ea"/>
              <a:cs typeface="+mn-cs"/>
            </a:defRPr>
          </a:lvl9pPr>
        </a:lstStyle>
        <a:p>
          <a:pPr algn="l"/>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23813</xdr:colOff>
      <xdr:row>5</xdr:row>
      <xdr:rowOff>154781</xdr:rowOff>
    </xdr:from>
    <xdr:to>
      <xdr:col>12</xdr:col>
      <xdr:colOff>109538</xdr:colOff>
      <xdr:row>6</xdr:row>
      <xdr:rowOff>202406</xdr:rowOff>
    </xdr:to>
    <xdr:sp macro="" textlink="">
      <xdr:nvSpPr>
        <xdr:cNvPr id="2" name="Stačiakampis 1">
          <a:extLst>
            <a:ext uri="{FF2B5EF4-FFF2-40B4-BE49-F238E27FC236}">
              <a16:creationId xmlns:a16="http://schemas.microsoft.com/office/drawing/2014/main" id="{22344FAE-091C-472A-8D19-C6155129E247}"/>
            </a:ext>
          </a:extLst>
        </xdr:cNvPr>
        <xdr:cNvSpPr/>
      </xdr:nvSpPr>
      <xdr:spPr>
        <a:xfrm>
          <a:off x="14525626" y="3012281"/>
          <a:ext cx="2466975"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lt-LT" sz="1000">
              <a:solidFill>
                <a:schemeClr val="lt1"/>
              </a:solidFill>
              <a:latin typeface="Verdana" panose="020B0604030504040204" pitchFamily="34" charset="0"/>
              <a:ea typeface="Verdana" panose="020B0604030504040204" pitchFamily="34" charset="0"/>
            </a:rPr>
            <a:t>Pildyti mėlynai pažymėtus laukelius</a:t>
          </a:r>
        </a:p>
      </xdr:txBody>
    </xdr:sp>
    <xdr:clientData/>
  </xdr:twoCellAnchor>
  <xdr:twoCellAnchor>
    <xdr:from>
      <xdr:col>9</xdr:col>
      <xdr:colOff>488157</xdr:colOff>
      <xdr:row>4</xdr:row>
      <xdr:rowOff>59531</xdr:rowOff>
    </xdr:from>
    <xdr:to>
      <xdr:col>10</xdr:col>
      <xdr:colOff>40482</xdr:colOff>
      <xdr:row>5</xdr:row>
      <xdr:rowOff>259556</xdr:rowOff>
    </xdr:to>
    <xdr:cxnSp macro="">
      <xdr:nvCxnSpPr>
        <xdr:cNvPr id="3" name="Tiesioji rodyklės jungtis 2">
          <a:extLst>
            <a:ext uri="{FF2B5EF4-FFF2-40B4-BE49-F238E27FC236}">
              <a16:creationId xmlns:a16="http://schemas.microsoft.com/office/drawing/2014/main" id="{05783591-A39E-4A41-BBA2-24B908A5A13D}"/>
            </a:ext>
          </a:extLst>
        </xdr:cNvPr>
        <xdr:cNvCxnSpPr/>
      </xdr:nvCxnSpPr>
      <xdr:spPr>
        <a:xfrm flipH="1" flipV="1">
          <a:off x="13608845" y="2631281"/>
          <a:ext cx="933450" cy="48577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144780</xdr:colOff>
      <xdr:row>6</xdr:row>
      <xdr:rowOff>83820</xdr:rowOff>
    </xdr:from>
    <xdr:to>
      <xdr:col>16</xdr:col>
      <xdr:colOff>257175</xdr:colOff>
      <xdr:row>15</xdr:row>
      <xdr:rowOff>289561</xdr:rowOff>
    </xdr:to>
    <xdr:pic>
      <xdr:nvPicPr>
        <xdr:cNvPr id="2" name="Picture 1">
          <a:extLst>
            <a:ext uri="{FF2B5EF4-FFF2-40B4-BE49-F238E27FC236}">
              <a16:creationId xmlns:a16="http://schemas.microsoft.com/office/drawing/2014/main" id="{BD72DE45-A701-489E-BA5C-B546A34C33B5}"/>
            </a:ext>
          </a:extLst>
        </xdr:cNvPr>
        <xdr:cNvPicPr>
          <a:picLocks noChangeAspect="1"/>
        </xdr:cNvPicPr>
      </xdr:nvPicPr>
      <xdr:blipFill rotWithShape="1">
        <a:blip xmlns:r="http://schemas.openxmlformats.org/officeDocument/2006/relationships" r:embed="rId1"/>
        <a:srcRect l="25786" t="35506" r="23652" b="45917"/>
        <a:stretch/>
      </xdr:blipFill>
      <xdr:spPr>
        <a:xfrm>
          <a:off x="6972300" y="1181100"/>
          <a:ext cx="6208395" cy="2095501"/>
        </a:xfrm>
        <a:prstGeom prst="rect">
          <a:avLst/>
        </a:prstGeom>
      </xdr:spPr>
    </xdr:pic>
    <xdr:clientData/>
  </xdr:twoCellAnchor>
  <xdr:twoCellAnchor editAs="oneCell">
    <xdr:from>
      <xdr:col>5</xdr:col>
      <xdr:colOff>137160</xdr:colOff>
      <xdr:row>21</xdr:row>
      <xdr:rowOff>45720</xdr:rowOff>
    </xdr:from>
    <xdr:to>
      <xdr:col>28</xdr:col>
      <xdr:colOff>268741</xdr:colOff>
      <xdr:row>23</xdr:row>
      <xdr:rowOff>287537</xdr:rowOff>
    </xdr:to>
    <xdr:pic>
      <xdr:nvPicPr>
        <xdr:cNvPr id="3" name="Paveikslėlis 2">
          <a:extLst>
            <a:ext uri="{FF2B5EF4-FFF2-40B4-BE49-F238E27FC236}">
              <a16:creationId xmlns:a16="http://schemas.microsoft.com/office/drawing/2014/main" id="{80FBAE4B-9E2A-154B-C335-41AAB226BB25}"/>
            </a:ext>
          </a:extLst>
        </xdr:cNvPr>
        <xdr:cNvPicPr>
          <a:picLocks noChangeAspect="1"/>
        </xdr:cNvPicPr>
      </xdr:nvPicPr>
      <xdr:blipFill>
        <a:blip xmlns:r="http://schemas.openxmlformats.org/officeDocument/2006/relationships" r:embed="rId2"/>
        <a:stretch>
          <a:fillRect/>
        </a:stretch>
      </xdr:blipFill>
      <xdr:spPr>
        <a:xfrm>
          <a:off x="6949440" y="5135880"/>
          <a:ext cx="14152381" cy="9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177801</xdr:colOff>
      <xdr:row>12</xdr:row>
      <xdr:rowOff>939801</xdr:rowOff>
    </xdr:from>
    <xdr:to>
      <xdr:col>12</xdr:col>
      <xdr:colOff>223521</xdr:colOff>
      <xdr:row>14</xdr:row>
      <xdr:rowOff>0</xdr:rowOff>
    </xdr:to>
    <xdr:sp macro="" textlink="">
      <xdr:nvSpPr>
        <xdr:cNvPr id="11" name="Stačiakampis 10">
          <a:hlinkClick xmlns:r="http://schemas.openxmlformats.org/officeDocument/2006/relationships" r:id="rId1"/>
          <a:extLst>
            <a:ext uri="{FF2B5EF4-FFF2-40B4-BE49-F238E27FC236}">
              <a16:creationId xmlns:a16="http://schemas.microsoft.com/office/drawing/2014/main" id="{B47F7EF3-E03D-46AA-94E7-C097D36DBA94}"/>
            </a:ext>
          </a:extLst>
        </xdr:cNvPr>
        <xdr:cNvSpPr/>
      </xdr:nvSpPr>
      <xdr:spPr>
        <a:xfrm>
          <a:off x="14760576" y="5368926"/>
          <a:ext cx="2407920" cy="25939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lt-LT" sz="1000">
              <a:solidFill>
                <a:schemeClr val="lt1"/>
              </a:solidFill>
              <a:latin typeface="Verdana" panose="020B0604030504040204" pitchFamily="34" charset="0"/>
              <a:ea typeface="Verdana" panose="020B0604030504040204" pitchFamily="34" charset="0"/>
            </a:rPr>
            <a:t>Europos</a:t>
          </a:r>
          <a:r>
            <a:rPr lang="lt-LT" sz="1000" baseline="0">
              <a:solidFill>
                <a:schemeClr val="lt1"/>
              </a:solidFill>
              <a:latin typeface="Verdana" panose="020B0604030504040204" pitchFamily="34" charset="0"/>
              <a:ea typeface="Verdana" panose="020B0604030504040204" pitchFamily="34" charset="0"/>
            </a:rPr>
            <a:t> Komisijos išaiškinimas apie diskonto normos skaičiavimo būdą: </a:t>
          </a:r>
          <a:r>
            <a:rPr lang="lt-LT" sz="1100">
              <a:solidFill>
                <a:schemeClr val="bg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https://www.esinvesticijos.lt/uploads/documents/docs/2023-12/39710ca99416aeb326f50434010feb6c5d4bf51b986aebf84b3dcda81e9bd2ce.pdf</a:t>
          </a:r>
          <a:endParaRPr lang="lt-LT" sz="1100">
            <a:solidFill>
              <a:schemeClr val="bg1"/>
            </a:solidFill>
            <a:effectLst/>
            <a:latin typeface="+mn-lt"/>
            <a:ea typeface="+mn-ea"/>
            <a:cs typeface="+mn-cs"/>
          </a:endParaRPr>
        </a:p>
        <a:p>
          <a:pPr marL="0" indent="0" algn="l"/>
          <a:r>
            <a:rPr lang="lt-LT" sz="1000">
              <a:solidFill>
                <a:schemeClr val="lt1"/>
              </a:solidFill>
              <a:latin typeface="Verdana" panose="020B0604030504040204" pitchFamily="34" charset="0"/>
              <a:ea typeface="Verdana" panose="020B0604030504040204" pitchFamily="34" charset="0"/>
            </a:rPr>
            <a:t>Diskonto skaičiavimui turėtų būti</a:t>
          </a:r>
          <a:r>
            <a:rPr lang="lt-LT" sz="1000" baseline="0">
              <a:solidFill>
                <a:schemeClr val="lt1"/>
              </a:solidFill>
              <a:latin typeface="Verdana" panose="020B0604030504040204" pitchFamily="34" charset="0"/>
              <a:ea typeface="Verdana" panose="020B0604030504040204" pitchFamily="34" charset="0"/>
            </a:rPr>
            <a:t> taikomas </a:t>
          </a:r>
          <a:r>
            <a:rPr lang="lt-LT" sz="1000">
              <a:solidFill>
                <a:schemeClr val="lt1"/>
              </a:solidFill>
              <a:latin typeface="Verdana" panose="020B0604030504040204" pitchFamily="34" charset="0"/>
              <a:ea typeface="Verdana" panose="020B0604030504040204" pitchFamily="34" charset="0"/>
            </a:rPr>
            <a:t>WACC metodas</a:t>
          </a:r>
        </a:p>
        <a:p>
          <a:pPr marL="0" indent="0" algn="l"/>
          <a:endParaRPr lang="lt-LT" sz="1000">
            <a:solidFill>
              <a:schemeClr val="lt1"/>
            </a:solidFill>
            <a:latin typeface="Verdana" panose="020B0604030504040204" pitchFamily="34" charset="0"/>
            <a:ea typeface="Verdana" panose="020B0604030504040204" pitchFamily="34" charset="0"/>
          </a:endParaRPr>
        </a:p>
      </xdr:txBody>
    </xdr:sp>
    <xdr:clientData/>
  </xdr:twoCellAnchor>
  <xdr:twoCellAnchor>
    <xdr:from>
      <xdr:col>6</xdr:col>
      <xdr:colOff>54610</xdr:colOff>
      <xdr:row>12</xdr:row>
      <xdr:rowOff>543772</xdr:rowOff>
    </xdr:from>
    <xdr:to>
      <xdr:col>8</xdr:col>
      <xdr:colOff>173991</xdr:colOff>
      <xdr:row>13</xdr:row>
      <xdr:rowOff>641687</xdr:rowOff>
    </xdr:to>
    <xdr:cxnSp macro="">
      <xdr:nvCxnSpPr>
        <xdr:cNvPr id="12" name="Tiesioji rodyklės jungtis 11">
          <a:extLst>
            <a:ext uri="{FF2B5EF4-FFF2-40B4-BE49-F238E27FC236}">
              <a16:creationId xmlns:a16="http://schemas.microsoft.com/office/drawing/2014/main" id="{C5F9805A-0830-4747-9EC6-199D7A1A89C7}"/>
            </a:ext>
          </a:extLst>
        </xdr:cNvPr>
        <xdr:cNvCxnSpPr>
          <a:stCxn id="11" idx="1"/>
        </xdr:cNvCxnSpPr>
      </xdr:nvCxnSpPr>
      <xdr:spPr>
        <a:xfrm flipH="1" flipV="1">
          <a:off x="13456285" y="4972897"/>
          <a:ext cx="1300481" cy="1983865"/>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13111</xdr:colOff>
      <xdr:row>13</xdr:row>
      <xdr:rowOff>641687</xdr:rowOff>
    </xdr:from>
    <xdr:to>
      <xdr:col>8</xdr:col>
      <xdr:colOff>173991</xdr:colOff>
      <xdr:row>13</xdr:row>
      <xdr:rowOff>821840</xdr:rowOff>
    </xdr:to>
    <xdr:cxnSp macro="">
      <xdr:nvCxnSpPr>
        <xdr:cNvPr id="13" name="Tiesioji rodyklės jungtis 12">
          <a:extLst>
            <a:ext uri="{FF2B5EF4-FFF2-40B4-BE49-F238E27FC236}">
              <a16:creationId xmlns:a16="http://schemas.microsoft.com/office/drawing/2014/main" id="{74E54277-DD60-4EFB-970F-13C312DA6249}"/>
            </a:ext>
          </a:extLst>
        </xdr:cNvPr>
        <xdr:cNvCxnSpPr>
          <a:stCxn id="11" idx="1"/>
        </xdr:cNvCxnSpPr>
      </xdr:nvCxnSpPr>
      <xdr:spPr>
        <a:xfrm flipH="1">
          <a:off x="13414786" y="6956762"/>
          <a:ext cx="1341980" cy="180153"/>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1000125</xdr:colOff>
      <xdr:row>0</xdr:row>
      <xdr:rowOff>0</xdr:rowOff>
    </xdr:from>
    <xdr:to>
      <xdr:col>4</xdr:col>
      <xdr:colOff>47625</xdr:colOff>
      <xdr:row>1</xdr:row>
      <xdr:rowOff>137160</xdr:rowOff>
    </xdr:to>
    <xdr:pic>
      <xdr:nvPicPr>
        <xdr:cNvPr id="2" name="Picture 1">
          <a:extLst>
            <a:ext uri="{FF2B5EF4-FFF2-40B4-BE49-F238E27FC236}">
              <a16:creationId xmlns:a16="http://schemas.microsoft.com/office/drawing/2014/main" id="{4A06F365-AF1C-46C1-82CF-0ED49AE1D258}"/>
            </a:ext>
          </a:extLst>
        </xdr:cNvPr>
        <xdr:cNvPicPr>
          <a:picLocks noChangeAspect="1"/>
        </xdr:cNvPicPr>
      </xdr:nvPicPr>
      <xdr:blipFill>
        <a:blip xmlns:r="http://schemas.openxmlformats.org/officeDocument/2006/relationships" r:embed="rId1"/>
        <a:stretch>
          <a:fillRect/>
        </a:stretch>
      </xdr:blipFill>
      <xdr:spPr>
        <a:xfrm>
          <a:off x="3796665" y="0"/>
          <a:ext cx="320040" cy="297180"/>
        </a:xfrm>
        <a:prstGeom prst="rect">
          <a:avLst/>
        </a:prstGeom>
      </xdr:spPr>
    </xdr:pic>
    <xdr:clientData/>
  </xdr:twoCellAnchor>
  <xdr:twoCellAnchor editAs="oneCell">
    <xdr:from>
      <xdr:col>1</xdr:col>
      <xdr:colOff>1057275</xdr:colOff>
      <xdr:row>0</xdr:row>
      <xdr:rowOff>47625</xdr:rowOff>
    </xdr:from>
    <xdr:to>
      <xdr:col>2</xdr:col>
      <xdr:colOff>19050</xdr:colOff>
      <xdr:row>1</xdr:row>
      <xdr:rowOff>118110</xdr:rowOff>
    </xdr:to>
    <xdr:pic>
      <xdr:nvPicPr>
        <xdr:cNvPr id="3" name="Picture 2">
          <a:extLst>
            <a:ext uri="{FF2B5EF4-FFF2-40B4-BE49-F238E27FC236}">
              <a16:creationId xmlns:a16="http://schemas.microsoft.com/office/drawing/2014/main" id="{AC991380-B31F-424A-9378-917AE9567A31}"/>
            </a:ext>
            <a:ext uri="{147F2762-F138-4A5C-976F-8EAC2B608ADB}">
              <a16:predDERef xmlns:a16="http://schemas.microsoft.com/office/drawing/2014/main" pred="{0A02FC19-CBD0-A564-C5DC-66856F7653BF}"/>
            </a:ext>
          </a:extLst>
        </xdr:cNvPr>
        <xdr:cNvPicPr>
          <a:picLocks noChangeAspect="1"/>
        </xdr:cNvPicPr>
      </xdr:nvPicPr>
      <xdr:blipFill>
        <a:blip xmlns:r="http://schemas.openxmlformats.org/officeDocument/2006/relationships" r:embed="rId2"/>
        <a:stretch>
          <a:fillRect/>
        </a:stretch>
      </xdr:blipFill>
      <xdr:spPr>
        <a:xfrm>
          <a:off x="1308735" y="47625"/>
          <a:ext cx="234315" cy="230505"/>
        </a:xfrm>
        <a:prstGeom prst="rect">
          <a:avLst/>
        </a:prstGeom>
      </xdr:spPr>
    </xdr:pic>
    <xdr:clientData/>
  </xdr:twoCellAnchor>
  <xdr:twoCellAnchor>
    <xdr:from>
      <xdr:col>2</xdr:col>
      <xdr:colOff>809625</xdr:colOff>
      <xdr:row>0</xdr:row>
      <xdr:rowOff>171450</xdr:rowOff>
    </xdr:from>
    <xdr:to>
      <xdr:col>2</xdr:col>
      <xdr:colOff>828675</xdr:colOff>
      <xdr:row>1</xdr:row>
      <xdr:rowOff>180975</xdr:rowOff>
    </xdr:to>
    <xdr:cxnSp macro="">
      <xdr:nvCxnSpPr>
        <xdr:cNvPr id="4" name="Straight Connector 3">
          <a:extLst>
            <a:ext uri="{FF2B5EF4-FFF2-40B4-BE49-F238E27FC236}">
              <a16:creationId xmlns:a16="http://schemas.microsoft.com/office/drawing/2014/main" id="{8ED8394A-6033-4892-960E-BBA33E409E90}"/>
            </a:ext>
            <a:ext uri="{147F2762-F138-4A5C-976F-8EAC2B608ADB}">
              <a16:predDERef xmlns:a16="http://schemas.microsoft.com/office/drawing/2014/main" pred="{F8FF1DB8-00FC-900B-E936-82D6F616FF5A}"/>
            </a:ext>
          </a:extLst>
        </xdr:cNvPr>
        <xdr:cNvCxnSpPr>
          <a:cxnSpLocks/>
        </xdr:cNvCxnSpPr>
      </xdr:nvCxnSpPr>
      <xdr:spPr>
        <a:xfrm flipH="1">
          <a:off x="2333625" y="171450"/>
          <a:ext cx="19050" cy="19240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809625</xdr:colOff>
      <xdr:row>2</xdr:row>
      <xdr:rowOff>171450</xdr:rowOff>
    </xdr:from>
    <xdr:to>
      <xdr:col>2</xdr:col>
      <xdr:colOff>828675</xdr:colOff>
      <xdr:row>3</xdr:row>
      <xdr:rowOff>180975</xdr:rowOff>
    </xdr:to>
    <xdr:cxnSp macro="">
      <xdr:nvCxnSpPr>
        <xdr:cNvPr id="5" name="Straight Connector 4">
          <a:extLst>
            <a:ext uri="{FF2B5EF4-FFF2-40B4-BE49-F238E27FC236}">
              <a16:creationId xmlns:a16="http://schemas.microsoft.com/office/drawing/2014/main" id="{FA388213-CCE2-410D-8786-329AA15A1183}"/>
            </a:ext>
            <a:ext uri="{147F2762-F138-4A5C-976F-8EAC2B608ADB}">
              <a16:predDERef xmlns:a16="http://schemas.microsoft.com/office/drawing/2014/main" pred="{EFA649D5-D444-067E-BA59-434A0531194F}"/>
            </a:ext>
          </a:extLst>
        </xdr:cNvPr>
        <xdr:cNvCxnSpPr>
          <a:cxnSpLocks/>
        </xdr:cNvCxnSpPr>
      </xdr:nvCxnSpPr>
      <xdr:spPr>
        <a:xfrm flipH="1">
          <a:off x="2333625" y="537210"/>
          <a:ext cx="19050" cy="19240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847725</xdr:colOff>
      <xdr:row>4</xdr:row>
      <xdr:rowOff>161925</xdr:rowOff>
    </xdr:from>
    <xdr:to>
      <xdr:col>2</xdr:col>
      <xdr:colOff>1219200</xdr:colOff>
      <xdr:row>6</xdr:row>
      <xdr:rowOff>19050</xdr:rowOff>
    </xdr:to>
    <xdr:cxnSp macro="">
      <xdr:nvCxnSpPr>
        <xdr:cNvPr id="6" name="Straight Connector 5">
          <a:extLst>
            <a:ext uri="{FF2B5EF4-FFF2-40B4-BE49-F238E27FC236}">
              <a16:creationId xmlns:a16="http://schemas.microsoft.com/office/drawing/2014/main" id="{AFFABB5D-B79F-40A9-808B-C495B7D6FA59}"/>
            </a:ext>
            <a:ext uri="{147F2762-F138-4A5C-976F-8EAC2B608ADB}">
              <a16:predDERef xmlns:a16="http://schemas.microsoft.com/office/drawing/2014/main" pred="{96E1F863-7AE9-4B76-BEBB-D55019635F83}"/>
            </a:ext>
          </a:extLst>
        </xdr:cNvPr>
        <xdr:cNvCxnSpPr>
          <a:cxnSpLocks/>
        </xdr:cNvCxnSpPr>
      </xdr:nvCxnSpPr>
      <xdr:spPr>
        <a:xfrm>
          <a:off x="2371725" y="893445"/>
          <a:ext cx="371475" cy="22288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1085850</xdr:colOff>
      <xdr:row>0</xdr:row>
      <xdr:rowOff>152400</xdr:rowOff>
    </xdr:from>
    <xdr:to>
      <xdr:col>3</xdr:col>
      <xdr:colOff>1000125</xdr:colOff>
      <xdr:row>2</xdr:row>
      <xdr:rowOff>104775</xdr:rowOff>
    </xdr:to>
    <xdr:cxnSp macro="">
      <xdr:nvCxnSpPr>
        <xdr:cNvPr id="7" name="Straight Connector 6">
          <a:extLst>
            <a:ext uri="{FF2B5EF4-FFF2-40B4-BE49-F238E27FC236}">
              <a16:creationId xmlns:a16="http://schemas.microsoft.com/office/drawing/2014/main" id="{3220CA01-9642-4502-A792-474E11C804DF}"/>
            </a:ext>
            <a:ext uri="{147F2762-F138-4A5C-976F-8EAC2B608ADB}">
              <a16:predDERef xmlns:a16="http://schemas.microsoft.com/office/drawing/2014/main" pred="{AD50A1A1-3221-4522-98F2-334C865936EA}"/>
            </a:ext>
          </a:extLst>
        </xdr:cNvPr>
        <xdr:cNvCxnSpPr>
          <a:cxnSpLocks/>
          <a:stCxn id="2" idx="1"/>
          <a:extLst>
            <a:ext uri="{5F17804C-33F3-41E3-A699-7DCFA2EF7971}">
              <a16:cxnDERefs xmlns:a16="http://schemas.microsoft.com/office/drawing/2014/main" st="{0A02FC19-CBD0-A564-C5DC-66856F7653BF}" end="{00000000-0000-0000-0000-000000000000}"/>
            </a:ext>
          </a:extLst>
        </xdr:cNvCxnSpPr>
      </xdr:nvCxnSpPr>
      <xdr:spPr>
        <a:xfrm flipH="1">
          <a:off x="2609850" y="152400"/>
          <a:ext cx="1186815" cy="31813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733425</xdr:colOff>
      <xdr:row>7</xdr:row>
      <xdr:rowOff>0</xdr:rowOff>
    </xdr:from>
    <xdr:to>
      <xdr:col>2</xdr:col>
      <xdr:colOff>1219200</xdr:colOff>
      <xdr:row>7</xdr:row>
      <xdr:rowOff>161925</xdr:rowOff>
    </xdr:to>
    <xdr:cxnSp macro="">
      <xdr:nvCxnSpPr>
        <xdr:cNvPr id="8" name="Straight Connector 7">
          <a:extLst>
            <a:ext uri="{FF2B5EF4-FFF2-40B4-BE49-F238E27FC236}">
              <a16:creationId xmlns:a16="http://schemas.microsoft.com/office/drawing/2014/main" id="{B5CCF031-7188-41BA-A496-D91450E6EA62}"/>
            </a:ext>
            <a:ext uri="{147F2762-F138-4A5C-976F-8EAC2B608ADB}">
              <a16:predDERef xmlns:a16="http://schemas.microsoft.com/office/drawing/2014/main" pred="{6DBA083A-5F02-4DD7-9F7D-4FE7FF03AFB3}"/>
            </a:ext>
          </a:extLst>
        </xdr:cNvPr>
        <xdr:cNvCxnSpPr>
          <a:cxnSpLocks/>
        </xdr:cNvCxnSpPr>
      </xdr:nvCxnSpPr>
      <xdr:spPr>
        <a:xfrm flipH="1">
          <a:off x="2257425" y="1280160"/>
          <a:ext cx="485775" cy="1619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1173480</xdr:colOff>
      <xdr:row>0</xdr:row>
      <xdr:rowOff>38100</xdr:rowOff>
    </xdr:from>
    <xdr:to>
      <xdr:col>4</xdr:col>
      <xdr:colOff>91440</xdr:colOff>
      <xdr:row>2</xdr:row>
      <xdr:rowOff>30480</xdr:rowOff>
    </xdr:to>
    <xdr:pic>
      <xdr:nvPicPr>
        <xdr:cNvPr id="2" name="Paveikslėlis 1">
          <a:extLst>
            <a:ext uri="{FF2B5EF4-FFF2-40B4-BE49-F238E27FC236}">
              <a16:creationId xmlns:a16="http://schemas.microsoft.com/office/drawing/2014/main" id="{952C8449-4278-8FA1-F2F5-E089AA39D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1900" y="38100"/>
          <a:ext cx="297180" cy="31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1310640</xdr:colOff>
      <xdr:row>1</xdr:row>
      <xdr:rowOff>7620</xdr:rowOff>
    </xdr:from>
    <xdr:to>
      <xdr:col>3</xdr:col>
      <xdr:colOff>1272540</xdr:colOff>
      <xdr:row>3</xdr:row>
      <xdr:rowOff>53340</xdr:rowOff>
    </xdr:to>
    <xdr:pic>
      <xdr:nvPicPr>
        <xdr:cNvPr id="3" name="Paveikslėlis 2">
          <a:extLst>
            <a:ext uri="{FF2B5EF4-FFF2-40B4-BE49-F238E27FC236}">
              <a16:creationId xmlns:a16="http://schemas.microsoft.com/office/drawing/2014/main" id="{C8171504-5F1D-EC15-FA96-B7D3E922F6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29840" y="190500"/>
          <a:ext cx="1341120" cy="365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30480</xdr:colOff>
      <xdr:row>0</xdr:row>
      <xdr:rowOff>15240</xdr:rowOff>
    </xdr:from>
    <xdr:to>
      <xdr:col>2</xdr:col>
      <xdr:colOff>251460</xdr:colOff>
      <xdr:row>1</xdr:row>
      <xdr:rowOff>114300</xdr:rowOff>
    </xdr:to>
    <xdr:pic>
      <xdr:nvPicPr>
        <xdr:cNvPr id="4" name="Paveikslėlis 3">
          <a:extLst>
            <a:ext uri="{FF2B5EF4-FFF2-40B4-BE49-F238E27FC236}">
              <a16:creationId xmlns:a16="http://schemas.microsoft.com/office/drawing/2014/main" id="{45116537-DB9D-3DCC-0D44-DA4138655A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49680" y="15240"/>
          <a:ext cx="22098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845820</xdr:colOff>
      <xdr:row>1</xdr:row>
      <xdr:rowOff>30480</xdr:rowOff>
    </xdr:from>
    <xdr:to>
      <xdr:col>2</xdr:col>
      <xdr:colOff>1005840</xdr:colOff>
      <xdr:row>2</xdr:row>
      <xdr:rowOff>99060</xdr:rowOff>
    </xdr:to>
    <xdr:pic>
      <xdr:nvPicPr>
        <xdr:cNvPr id="5" name="Paveikslėlis 4">
          <a:extLst>
            <a:ext uri="{FF2B5EF4-FFF2-40B4-BE49-F238E27FC236}">
              <a16:creationId xmlns:a16="http://schemas.microsoft.com/office/drawing/2014/main" id="{8909EC94-4AD9-A901-42A9-79CA36830E1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65020" y="213360"/>
          <a:ext cx="1600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853440</xdr:colOff>
      <xdr:row>3</xdr:row>
      <xdr:rowOff>0</xdr:rowOff>
    </xdr:from>
    <xdr:to>
      <xdr:col>2</xdr:col>
      <xdr:colOff>1013460</xdr:colOff>
      <xdr:row>4</xdr:row>
      <xdr:rowOff>68580</xdr:rowOff>
    </xdr:to>
    <xdr:pic>
      <xdr:nvPicPr>
        <xdr:cNvPr id="6" name="Paveikslėlis 5">
          <a:extLst>
            <a:ext uri="{FF2B5EF4-FFF2-40B4-BE49-F238E27FC236}">
              <a16:creationId xmlns:a16="http://schemas.microsoft.com/office/drawing/2014/main" id="{D54897CA-BA8B-DB81-664B-6581B0A4A8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72640" y="548640"/>
          <a:ext cx="16002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784860</xdr:colOff>
      <xdr:row>5</xdr:row>
      <xdr:rowOff>15240</xdr:rowOff>
    </xdr:from>
    <xdr:to>
      <xdr:col>3</xdr:col>
      <xdr:colOff>76200</xdr:colOff>
      <xdr:row>7</xdr:row>
      <xdr:rowOff>38100</xdr:rowOff>
    </xdr:to>
    <xdr:pic>
      <xdr:nvPicPr>
        <xdr:cNvPr id="7" name="Paveikslėlis 6">
          <a:extLst>
            <a:ext uri="{FF2B5EF4-FFF2-40B4-BE49-F238E27FC236}">
              <a16:creationId xmlns:a16="http://schemas.microsoft.com/office/drawing/2014/main" id="{DE572E4F-89FC-124A-F3D5-B4424E7008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04060" y="929640"/>
          <a:ext cx="67056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769620</xdr:colOff>
      <xdr:row>6</xdr:row>
      <xdr:rowOff>152400</xdr:rowOff>
    </xdr:from>
    <xdr:to>
      <xdr:col>3</xdr:col>
      <xdr:colOff>7620</xdr:colOff>
      <xdr:row>8</xdr:row>
      <xdr:rowOff>91440</xdr:rowOff>
    </xdr:to>
    <xdr:pic>
      <xdr:nvPicPr>
        <xdr:cNvPr id="8" name="Paveikslėlis 7">
          <a:extLst>
            <a:ext uri="{FF2B5EF4-FFF2-40B4-BE49-F238E27FC236}">
              <a16:creationId xmlns:a16="http://schemas.microsoft.com/office/drawing/2014/main" id="{5CDD6877-D91F-D63C-6369-6892CE8D42F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88820" y="1249680"/>
          <a:ext cx="61722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19.%20KKS%20dok\5._Bendri%20KKS%20dokumentai\MODERNIZAVIMO_FONDAS\LT%20schemos%20ir%20apra&#353;ai\EIMIN\Pramon&#279;s%20Dekorbanizacija\Duomen&#371;%20lapas_skai&#269;iavimui.xlsx" TargetMode="External"/><Relationship Id="rId1" Type="http://schemas.openxmlformats.org/officeDocument/2006/relationships/externalLinkPath" Target="file:///N:\19.%20KKS%20dok\5._Bendri%20KKS%20dokumentai\MODERNIZAVIMO_FONDAS\LT%20schemos%20ir%20apra&#353;ai\EIMIN\Pramon&#279;s%20Dekorbanizacija\Duomen&#371;%20lapas_skai&#269;iavim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KCIJA"/>
      <sheetName val="1. Energijos taupymas"/>
      <sheetName val="Diagrama1"/>
      <sheetName val="Skaičiavimai"/>
      <sheetName val="Lapas1J"/>
      <sheetName val="Lapas1"/>
      <sheetName val="2. Tinkamos išlaidos"/>
      <sheetName val="SVV ryšiai"/>
      <sheetName val="SVV schema"/>
      <sheetName val="SVV sunkumai"/>
      <sheetName val="Didelės įmonės ryšiai"/>
      <sheetName val="Didelės įmonės schema"/>
      <sheetName val="Didelės įmonės sunkumai"/>
    </sheetNames>
    <sheetDataSet>
      <sheetData sheetId="0"/>
      <sheetData sheetId="1"/>
      <sheetData sheetId="2" refreshError="1"/>
      <sheetData sheetId="3"/>
      <sheetData sheetId="4">
        <row r="17">
          <cell r="E17">
            <v>0.28999999999999998</v>
          </cell>
        </row>
        <row r="18">
          <cell r="E18">
            <v>0.22</v>
          </cell>
        </row>
        <row r="20">
          <cell r="E20">
            <v>0.36</v>
          </cell>
        </row>
        <row r="22">
          <cell r="E22">
            <v>0.04</v>
          </cell>
        </row>
        <row r="23">
          <cell r="E23">
            <v>0.22</v>
          </cell>
        </row>
        <row r="24">
          <cell r="E24">
            <v>0.151</v>
          </cell>
        </row>
        <row r="25">
          <cell r="E25">
            <v>0.1</v>
          </cell>
        </row>
        <row r="30">
          <cell r="G30">
            <v>0.25</v>
          </cell>
        </row>
        <row r="31">
          <cell r="G31">
            <v>0</v>
          </cell>
        </row>
      </sheetData>
      <sheetData sheetId="5">
        <row r="20">
          <cell r="E20">
            <v>0.36</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aaa.lrv.lt/uploads/aaa/documents/files/NIR_2022%2004%2015%20FINAL.pdf" TargetMode="External"/><Relationship Id="rId2" Type="http://schemas.openxmlformats.org/officeDocument/2006/relationships/hyperlink" Target="https://e-seimas.lrs.lt/portal/legalAct/lt/TAD/15767120a80711e68987e8320e9a5185/asr" TargetMode="External"/><Relationship Id="rId1" Type="http://schemas.openxmlformats.org/officeDocument/2006/relationships/hyperlink" Target="https://www.e-tar.lt/portal/lt/legalAct/TAR.A3AC13936022/asr" TargetMode="External"/><Relationship Id="rId5" Type="http://schemas.openxmlformats.org/officeDocument/2006/relationships/drawing" Target="../drawings/drawing4.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e-seimas.lrs.lt/portal/legalAct/lt/TAD/15767120a80711e68987e8320e9a5185/asr" TargetMode="External"/><Relationship Id="rId7" Type="http://schemas.openxmlformats.org/officeDocument/2006/relationships/comments" Target="../comments1.xml"/><Relationship Id="rId2" Type="http://schemas.openxmlformats.org/officeDocument/2006/relationships/hyperlink" Target="https://aaa.lrv.lt/uploads/aaa/documents/files/NIR_2022%2004%2015%20FINAL.pdf" TargetMode="External"/><Relationship Id="rId1" Type="http://schemas.openxmlformats.org/officeDocument/2006/relationships/hyperlink" Target="https://aaa.lrv.lt/uploads/aaa/documents/files/NIR_2022%2004%2015%20FINAL.pdf" TargetMode="External"/><Relationship Id="rId6" Type="http://schemas.openxmlformats.org/officeDocument/2006/relationships/vmlDrawing" Target="../drawings/vmlDrawing1.vml"/><Relationship Id="rId5" Type="http://schemas.openxmlformats.org/officeDocument/2006/relationships/drawing" Target="../drawings/drawing5.xml"/><Relationship Id="rId4" Type="http://schemas.openxmlformats.org/officeDocument/2006/relationships/hyperlink" Target="https://klimatas.old.gamta.lt/cms/index?rubricId=b83233ea-a295-4e27-a50d-be1a6f748aee"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
  <sheetViews>
    <sheetView tabSelected="1" topLeftCell="A15" workbookViewId="0">
      <selection activeCell="B9" sqref="B9:M9"/>
    </sheetView>
  </sheetViews>
  <sheetFormatPr defaultRowHeight="15" x14ac:dyDescent="0.25"/>
  <cols>
    <col min="1" max="1" width="4.7109375" customWidth="1"/>
    <col min="13" max="13" width="15.42578125" customWidth="1"/>
  </cols>
  <sheetData>
    <row r="1" spans="2:13" ht="76.150000000000006" customHeight="1" x14ac:dyDescent="0.25">
      <c r="B1" s="10"/>
      <c r="C1" s="11"/>
      <c r="D1" s="193" t="s">
        <v>220</v>
      </c>
      <c r="E1" s="193"/>
      <c r="F1" s="193"/>
      <c r="G1" s="193"/>
      <c r="H1" s="193"/>
      <c r="I1" s="193"/>
      <c r="J1" s="193"/>
      <c r="K1" s="193"/>
      <c r="L1" s="193"/>
      <c r="M1" s="193"/>
    </row>
    <row r="2" spans="2:13" x14ac:dyDescent="0.25">
      <c r="B2" s="194" t="s">
        <v>0</v>
      </c>
      <c r="C2" s="194"/>
      <c r="D2" s="194"/>
      <c r="E2" s="194"/>
      <c r="F2" s="194"/>
      <c r="G2" s="194"/>
      <c r="H2" s="194"/>
      <c r="I2" s="194"/>
      <c r="J2" s="194"/>
      <c r="K2" s="194"/>
      <c r="L2" s="194"/>
      <c r="M2" s="194"/>
    </row>
    <row r="3" spans="2:13" ht="27.75" customHeight="1" x14ac:dyDescent="0.25">
      <c r="B3" s="195" t="s">
        <v>1</v>
      </c>
      <c r="C3" s="195"/>
      <c r="D3" s="195"/>
      <c r="E3" s="195"/>
      <c r="F3" s="195"/>
      <c r="G3" s="195"/>
      <c r="H3" s="195"/>
      <c r="I3" s="195"/>
      <c r="J3" s="195"/>
      <c r="K3" s="195"/>
      <c r="L3" s="195"/>
      <c r="M3" s="195"/>
    </row>
    <row r="4" spans="2:13" x14ac:dyDescent="0.25">
      <c r="B4" s="196" t="s">
        <v>0</v>
      </c>
      <c r="C4" s="196"/>
      <c r="D4" s="196"/>
      <c r="E4" s="196"/>
      <c r="F4" s="196"/>
      <c r="G4" s="196"/>
      <c r="H4" s="196"/>
      <c r="I4" s="196"/>
      <c r="J4" s="196"/>
      <c r="K4" s="196"/>
      <c r="L4" s="196"/>
      <c r="M4" s="196"/>
    </row>
    <row r="5" spans="2:13" x14ac:dyDescent="0.25">
      <c r="B5" s="197" t="s">
        <v>320</v>
      </c>
      <c r="C5" s="197"/>
      <c r="D5" s="197"/>
      <c r="E5" s="197"/>
      <c r="F5" s="197"/>
      <c r="G5" s="197"/>
      <c r="H5" s="197"/>
      <c r="I5" s="197"/>
      <c r="J5" s="197"/>
      <c r="K5" s="197"/>
      <c r="L5" s="197"/>
      <c r="M5" s="197"/>
    </row>
    <row r="6" spans="2:13" x14ac:dyDescent="0.25">
      <c r="B6" s="197" t="s">
        <v>2</v>
      </c>
      <c r="C6" s="197"/>
      <c r="D6" s="197"/>
      <c r="E6" s="201"/>
      <c r="F6" s="201"/>
      <c r="G6" s="201"/>
      <c r="H6" s="201"/>
      <c r="I6" s="201"/>
      <c r="J6" s="201"/>
      <c r="K6" s="201"/>
      <c r="L6" s="201"/>
      <c r="M6" s="201"/>
    </row>
    <row r="7" spans="2:13" x14ac:dyDescent="0.25">
      <c r="B7" s="197" t="s">
        <v>3</v>
      </c>
      <c r="C7" s="197"/>
      <c r="D7" s="197"/>
      <c r="E7" s="202"/>
      <c r="F7" s="202"/>
      <c r="G7" s="202"/>
      <c r="H7" s="202"/>
      <c r="I7" s="202"/>
      <c r="J7" s="202"/>
      <c r="K7" s="202"/>
      <c r="L7" s="202"/>
      <c r="M7" s="202"/>
    </row>
    <row r="8" spans="2:13" x14ac:dyDescent="0.25">
      <c r="B8" s="203" t="s">
        <v>0</v>
      </c>
      <c r="C8" s="203"/>
      <c r="D8" s="203"/>
      <c r="E8" s="203"/>
      <c r="F8" s="203"/>
      <c r="G8" s="203"/>
      <c r="H8" s="203"/>
      <c r="I8" s="203"/>
      <c r="J8" s="203"/>
      <c r="K8" s="203"/>
      <c r="L8" s="203"/>
      <c r="M8" s="203"/>
    </row>
    <row r="9" spans="2:13" ht="68.45" customHeight="1" x14ac:dyDescent="0.25">
      <c r="B9" s="198" t="s">
        <v>221</v>
      </c>
      <c r="C9" s="199"/>
      <c r="D9" s="199"/>
      <c r="E9" s="199"/>
      <c r="F9" s="199"/>
      <c r="G9" s="199"/>
      <c r="H9" s="199"/>
      <c r="I9" s="199"/>
      <c r="J9" s="199"/>
      <c r="K9" s="199"/>
      <c r="L9" s="199"/>
      <c r="M9" s="200"/>
    </row>
    <row r="10" spans="2:13" ht="69.599999999999994" customHeight="1" x14ac:dyDescent="0.25">
      <c r="B10" s="190" t="s">
        <v>294</v>
      </c>
      <c r="C10" s="191"/>
      <c r="D10" s="191"/>
      <c r="E10" s="191"/>
      <c r="F10" s="191"/>
      <c r="G10" s="191"/>
      <c r="H10" s="191"/>
      <c r="I10" s="191"/>
      <c r="J10" s="191"/>
      <c r="K10" s="191"/>
      <c r="L10" s="191"/>
      <c r="M10" s="192"/>
    </row>
    <row r="11" spans="2:13" ht="81" customHeight="1" x14ac:dyDescent="0.25">
      <c r="B11" s="190" t="s">
        <v>313</v>
      </c>
      <c r="C11" s="191"/>
      <c r="D11" s="191"/>
      <c r="E11" s="191"/>
      <c r="F11" s="191"/>
      <c r="G11" s="191"/>
      <c r="H11" s="191"/>
      <c r="I11" s="191"/>
      <c r="J11" s="191"/>
      <c r="K11" s="191"/>
      <c r="L11" s="191"/>
      <c r="M11" s="192"/>
    </row>
    <row r="12" spans="2:13" ht="81" customHeight="1" x14ac:dyDescent="0.25">
      <c r="B12" s="190" t="s">
        <v>315</v>
      </c>
      <c r="C12" s="191"/>
      <c r="D12" s="191"/>
      <c r="E12" s="191"/>
      <c r="F12" s="191"/>
      <c r="G12" s="191"/>
      <c r="H12" s="191"/>
      <c r="I12" s="191"/>
      <c r="J12" s="191"/>
      <c r="K12" s="191"/>
      <c r="L12" s="191"/>
      <c r="M12" s="192"/>
    </row>
    <row r="13" spans="2:13" ht="57" customHeight="1" x14ac:dyDescent="0.25">
      <c r="B13" s="190" t="s">
        <v>314</v>
      </c>
      <c r="C13" s="191"/>
      <c r="D13" s="191"/>
      <c r="E13" s="191"/>
      <c r="F13" s="191"/>
      <c r="G13" s="191"/>
      <c r="H13" s="191"/>
      <c r="I13" s="191"/>
      <c r="J13" s="191"/>
      <c r="K13" s="191"/>
      <c r="L13" s="191"/>
      <c r="M13" s="192"/>
    </row>
    <row r="14" spans="2:13" ht="93" customHeight="1" x14ac:dyDescent="0.25">
      <c r="B14" s="190" t="s">
        <v>316</v>
      </c>
      <c r="C14" s="191"/>
      <c r="D14" s="191"/>
      <c r="E14" s="191"/>
      <c r="F14" s="191"/>
      <c r="G14" s="191"/>
      <c r="H14" s="191"/>
      <c r="I14" s="191"/>
      <c r="J14" s="191"/>
      <c r="K14" s="191"/>
      <c r="L14" s="191"/>
      <c r="M14" s="192"/>
    </row>
    <row r="15" spans="2:13" ht="114.6" customHeight="1" x14ac:dyDescent="0.25">
      <c r="B15" s="187" t="s">
        <v>4</v>
      </c>
      <c r="C15" s="188"/>
      <c r="D15" s="188"/>
      <c r="E15" s="188"/>
      <c r="F15" s="188"/>
      <c r="G15" s="188"/>
      <c r="H15" s="188"/>
      <c r="I15" s="188"/>
      <c r="J15" s="188"/>
      <c r="K15" s="188"/>
      <c r="L15" s="188"/>
      <c r="M15" s="188"/>
    </row>
    <row r="16" spans="2:13" ht="130.15" customHeight="1" x14ac:dyDescent="0.25">
      <c r="B16" s="187" t="s">
        <v>5</v>
      </c>
      <c r="C16" s="189"/>
      <c r="D16" s="189"/>
      <c r="E16" s="189"/>
      <c r="F16" s="189"/>
      <c r="G16" s="189"/>
      <c r="H16" s="189"/>
      <c r="I16" s="189"/>
      <c r="J16" s="189"/>
      <c r="K16" s="189"/>
      <c r="L16" s="189"/>
      <c r="M16" s="189"/>
    </row>
  </sheetData>
  <mergeCells count="18">
    <mergeCell ref="B11:M11"/>
    <mergeCell ref="D1:M1"/>
    <mergeCell ref="B2:M2"/>
    <mergeCell ref="B3:M3"/>
    <mergeCell ref="B4:M4"/>
    <mergeCell ref="B5:M5"/>
    <mergeCell ref="B9:M9"/>
    <mergeCell ref="B10:M10"/>
    <mergeCell ref="B6:D6"/>
    <mergeCell ref="E6:M6"/>
    <mergeCell ref="B7:D7"/>
    <mergeCell ref="E7:M7"/>
    <mergeCell ref="B8:M8"/>
    <mergeCell ref="B15:M15"/>
    <mergeCell ref="B16:M16"/>
    <mergeCell ref="B13:M13"/>
    <mergeCell ref="B14:M14"/>
    <mergeCell ref="B12: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E9"/>
  <sheetViews>
    <sheetView workbookViewId="0">
      <selection activeCell="B1" sqref="B1"/>
    </sheetView>
  </sheetViews>
  <sheetFormatPr defaultColWidth="9.140625" defaultRowHeight="12.75" x14ac:dyDescent="0.25"/>
  <cols>
    <col min="1" max="1" width="3.7109375" style="74" customWidth="1"/>
    <col min="2" max="22" width="18.5703125" style="74" customWidth="1"/>
    <col min="23" max="16384" width="9.140625" style="74"/>
  </cols>
  <sheetData>
    <row r="1" spans="3:5" x14ac:dyDescent="0.25">
      <c r="C1" s="73" t="s">
        <v>124</v>
      </c>
      <c r="E1" s="73" t="s">
        <v>125</v>
      </c>
    </row>
    <row r="2" spans="3:5" x14ac:dyDescent="0.25">
      <c r="C2" s="75">
        <v>1</v>
      </c>
    </row>
    <row r="3" spans="3:5" x14ac:dyDescent="0.25">
      <c r="C3" s="73" t="s">
        <v>126</v>
      </c>
    </row>
    <row r="4" spans="3:5" x14ac:dyDescent="0.25">
      <c r="C4" s="75">
        <v>1</v>
      </c>
    </row>
    <row r="5" spans="3:5" x14ac:dyDescent="0.25">
      <c r="C5" s="73" t="s">
        <v>127</v>
      </c>
    </row>
    <row r="6" spans="3:5" x14ac:dyDescent="0.25">
      <c r="C6" s="75">
        <v>1</v>
      </c>
    </row>
    <row r="7" spans="3:5" x14ac:dyDescent="0.25">
      <c r="D7" s="73" t="s">
        <v>128</v>
      </c>
    </row>
    <row r="8" spans="3:5" x14ac:dyDescent="0.25">
      <c r="C8" s="75">
        <v>1</v>
      </c>
    </row>
    <row r="9" spans="3:5" x14ac:dyDescent="0.25">
      <c r="C9" s="73" t="s">
        <v>129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
  <sheetViews>
    <sheetView workbookViewId="0">
      <selection activeCell="E13" sqref="E13"/>
    </sheetView>
  </sheetViews>
  <sheetFormatPr defaultColWidth="8.85546875" defaultRowHeight="12.75" x14ac:dyDescent="0.2"/>
  <cols>
    <col min="1" max="1" width="6.42578125" style="12" customWidth="1"/>
    <col min="2" max="2" width="32.140625" style="12" customWidth="1"/>
    <col min="3" max="7" width="18.5703125" style="12" customWidth="1"/>
    <col min="8" max="9" width="17.28515625" style="12" customWidth="1"/>
    <col min="10" max="16384" width="8.85546875" style="12"/>
  </cols>
  <sheetData>
    <row r="1" spans="1:9" x14ac:dyDescent="0.2">
      <c r="A1" s="298"/>
      <c r="B1" s="298"/>
      <c r="C1" s="77"/>
      <c r="D1" s="77"/>
      <c r="E1" s="77"/>
      <c r="F1" s="77"/>
      <c r="G1" s="77"/>
      <c r="H1" s="77"/>
      <c r="I1" s="77"/>
    </row>
    <row r="2" spans="1:9" x14ac:dyDescent="0.2">
      <c r="A2" s="76" t="s">
        <v>130</v>
      </c>
      <c r="B2" s="76"/>
      <c r="C2" s="77"/>
      <c r="D2" s="299"/>
      <c r="E2" s="300"/>
      <c r="F2" s="77"/>
      <c r="G2" s="77"/>
      <c r="H2" s="77"/>
      <c r="I2" s="77"/>
    </row>
    <row r="3" spans="1:9" x14ac:dyDescent="0.2">
      <c r="A3" s="301"/>
      <c r="B3" s="301"/>
      <c r="C3" s="77"/>
      <c r="D3" s="78"/>
      <c r="E3" s="78"/>
      <c r="F3" s="77"/>
      <c r="G3" s="77"/>
      <c r="H3" s="77"/>
      <c r="I3" s="77"/>
    </row>
    <row r="4" spans="1:9" x14ac:dyDescent="0.2">
      <c r="A4" s="302" t="s">
        <v>131</v>
      </c>
      <c r="B4" s="303"/>
      <c r="C4" s="304">
        <v>2024</v>
      </c>
      <c r="D4" s="305"/>
      <c r="E4" s="306"/>
      <c r="F4" s="79"/>
      <c r="G4" s="79"/>
      <c r="H4" s="77"/>
      <c r="I4" s="77"/>
    </row>
    <row r="5" spans="1:9" x14ac:dyDescent="0.2">
      <c r="A5" s="296"/>
      <c r="B5" s="296"/>
      <c r="C5" s="77"/>
      <c r="D5" s="77"/>
      <c r="E5" s="77"/>
      <c r="F5" s="77"/>
      <c r="G5" s="77"/>
      <c r="H5" s="77"/>
      <c r="I5" s="77"/>
    </row>
    <row r="6" spans="1:9" x14ac:dyDescent="0.2">
      <c r="A6" s="80" t="s">
        <v>132</v>
      </c>
      <c r="B6" s="80"/>
      <c r="C6" s="81"/>
      <c r="D6" s="81"/>
      <c r="E6" s="81"/>
      <c r="F6" s="81"/>
      <c r="G6" s="81"/>
      <c r="H6" s="81"/>
      <c r="I6" s="81"/>
    </row>
    <row r="7" spans="1:9" x14ac:dyDescent="0.2">
      <c r="A7" s="82" t="s">
        <v>133</v>
      </c>
      <c r="B7" s="82"/>
      <c r="C7" s="77"/>
      <c r="D7" s="77"/>
      <c r="E7" s="77"/>
      <c r="F7" s="77"/>
      <c r="G7" s="77"/>
      <c r="H7" s="77"/>
      <c r="I7" s="77"/>
    </row>
    <row r="8" spans="1:9" x14ac:dyDescent="0.2">
      <c r="A8" s="297"/>
      <c r="B8" s="297"/>
      <c r="C8" s="77"/>
      <c r="D8" s="77"/>
      <c r="E8" s="77"/>
      <c r="F8" s="77"/>
      <c r="G8" s="77"/>
      <c r="H8" s="77"/>
      <c r="I8" s="77"/>
    </row>
    <row r="9" spans="1:9" ht="76.900000000000006" customHeight="1" x14ac:dyDescent="0.2">
      <c r="A9" s="83" t="s">
        <v>6</v>
      </c>
      <c r="B9" s="83" t="s">
        <v>134</v>
      </c>
      <c r="C9" s="83" t="s">
        <v>135</v>
      </c>
      <c r="D9" s="83" t="s">
        <v>136</v>
      </c>
      <c r="E9" s="83" t="s">
        <v>183</v>
      </c>
      <c r="F9" s="83" t="s">
        <v>137</v>
      </c>
      <c r="G9" s="83" t="s">
        <v>138</v>
      </c>
      <c r="H9" s="84" t="s">
        <v>139</v>
      </c>
      <c r="I9" s="84" t="s">
        <v>140</v>
      </c>
    </row>
    <row r="10" spans="1:9" x14ac:dyDescent="0.2">
      <c r="A10" s="85">
        <v>1</v>
      </c>
      <c r="B10" s="86" t="s">
        <v>159</v>
      </c>
      <c r="C10" s="87"/>
      <c r="D10" s="88"/>
      <c r="E10" s="88"/>
      <c r="F10" s="89"/>
      <c r="G10" s="85">
        <f>SUM(D10:F10)</f>
        <v>0</v>
      </c>
      <c r="H10" s="90">
        <f>D10+E10</f>
        <v>0</v>
      </c>
      <c r="I10" s="90">
        <f>F10/2</f>
        <v>0</v>
      </c>
    </row>
    <row r="11" spans="1:9" x14ac:dyDescent="0.2">
      <c r="A11" s="85">
        <v>2</v>
      </c>
      <c r="B11" s="86" t="s">
        <v>160</v>
      </c>
      <c r="C11" s="87"/>
      <c r="D11" s="88"/>
      <c r="E11" s="88"/>
      <c r="F11" s="89"/>
      <c r="G11" s="85">
        <f t="shared" ref="G11:G20" si="0">SUM(D11:F11)</f>
        <v>0</v>
      </c>
      <c r="H11" s="90">
        <f t="shared" ref="H11:H20" si="1">D11+E11</f>
        <v>0</v>
      </c>
      <c r="I11" s="90">
        <f t="shared" ref="I11:I20" si="2">F11/2</f>
        <v>0</v>
      </c>
    </row>
    <row r="12" spans="1:9" x14ac:dyDescent="0.2">
      <c r="A12" s="85">
        <v>3</v>
      </c>
      <c r="B12" s="86" t="s">
        <v>141</v>
      </c>
      <c r="C12" s="88"/>
      <c r="D12" s="88"/>
      <c r="E12" s="88"/>
      <c r="F12" s="88"/>
      <c r="G12" s="85">
        <f t="shared" si="0"/>
        <v>0</v>
      </c>
      <c r="H12" s="90">
        <f t="shared" si="1"/>
        <v>0</v>
      </c>
      <c r="I12" s="90">
        <f t="shared" si="2"/>
        <v>0</v>
      </c>
    </row>
    <row r="13" spans="1:9" x14ac:dyDescent="0.2">
      <c r="A13" s="85">
        <v>4</v>
      </c>
      <c r="B13" s="86" t="s">
        <v>142</v>
      </c>
      <c r="C13" s="88"/>
      <c r="D13" s="88"/>
      <c r="E13" s="88"/>
      <c r="F13" s="88"/>
      <c r="G13" s="85">
        <f t="shared" si="0"/>
        <v>0</v>
      </c>
      <c r="H13" s="90">
        <f t="shared" si="1"/>
        <v>0</v>
      </c>
      <c r="I13" s="90">
        <f t="shared" si="2"/>
        <v>0</v>
      </c>
    </row>
    <row r="14" spans="1:9" x14ac:dyDescent="0.2">
      <c r="A14" s="85">
        <v>5</v>
      </c>
      <c r="B14" s="86" t="s">
        <v>143</v>
      </c>
      <c r="C14" s="88"/>
      <c r="D14" s="88"/>
      <c r="E14" s="88"/>
      <c r="F14" s="88"/>
      <c r="G14" s="85">
        <f t="shared" si="0"/>
        <v>0</v>
      </c>
      <c r="H14" s="90">
        <f t="shared" si="1"/>
        <v>0</v>
      </c>
      <c r="I14" s="90">
        <f t="shared" si="2"/>
        <v>0</v>
      </c>
    </row>
    <row r="15" spans="1:9" x14ac:dyDescent="0.2">
      <c r="A15" s="85">
        <v>6</v>
      </c>
      <c r="B15" s="86" t="s">
        <v>144</v>
      </c>
      <c r="C15" s="88"/>
      <c r="D15" s="88"/>
      <c r="E15" s="88"/>
      <c r="F15" s="88"/>
      <c r="G15" s="85">
        <f t="shared" si="0"/>
        <v>0</v>
      </c>
      <c r="H15" s="90">
        <f t="shared" si="1"/>
        <v>0</v>
      </c>
      <c r="I15" s="90">
        <f t="shared" si="2"/>
        <v>0</v>
      </c>
    </row>
    <row r="16" spans="1:9" x14ac:dyDescent="0.2">
      <c r="A16" s="85">
        <v>7</v>
      </c>
      <c r="B16" s="86" t="s">
        <v>145</v>
      </c>
      <c r="C16" s="88"/>
      <c r="D16" s="88"/>
      <c r="E16" s="88"/>
      <c r="F16" s="88"/>
      <c r="G16" s="85">
        <f t="shared" si="0"/>
        <v>0</v>
      </c>
      <c r="H16" s="90">
        <f t="shared" si="1"/>
        <v>0</v>
      </c>
      <c r="I16" s="90">
        <f t="shared" si="2"/>
        <v>0</v>
      </c>
    </row>
    <row r="17" spans="1:9" x14ac:dyDescent="0.2">
      <c r="A17" s="85">
        <v>8</v>
      </c>
      <c r="B17" s="86" t="s">
        <v>146</v>
      </c>
      <c r="C17" s="88"/>
      <c r="D17" s="88"/>
      <c r="E17" s="88"/>
      <c r="F17" s="88"/>
      <c r="G17" s="85">
        <f t="shared" si="0"/>
        <v>0</v>
      </c>
      <c r="H17" s="90">
        <f t="shared" si="1"/>
        <v>0</v>
      </c>
      <c r="I17" s="90">
        <f t="shared" si="2"/>
        <v>0</v>
      </c>
    </row>
    <row r="18" spans="1:9" x14ac:dyDescent="0.2">
      <c r="A18" s="85">
        <v>9</v>
      </c>
      <c r="B18" s="86" t="s">
        <v>147</v>
      </c>
      <c r="C18" s="88"/>
      <c r="D18" s="88"/>
      <c r="E18" s="88"/>
      <c r="F18" s="88"/>
      <c r="G18" s="85">
        <f t="shared" si="0"/>
        <v>0</v>
      </c>
      <c r="H18" s="90">
        <f t="shared" si="1"/>
        <v>0</v>
      </c>
      <c r="I18" s="90">
        <f t="shared" si="2"/>
        <v>0</v>
      </c>
    </row>
    <row r="19" spans="1:9" x14ac:dyDescent="0.2">
      <c r="A19" s="85">
        <v>10</v>
      </c>
      <c r="B19" s="86" t="s">
        <v>148</v>
      </c>
      <c r="C19" s="88"/>
      <c r="D19" s="88"/>
      <c r="E19" s="88"/>
      <c r="F19" s="88"/>
      <c r="G19" s="85">
        <f t="shared" si="0"/>
        <v>0</v>
      </c>
      <c r="H19" s="90">
        <f t="shared" si="1"/>
        <v>0</v>
      </c>
      <c r="I19" s="90">
        <f t="shared" si="2"/>
        <v>0</v>
      </c>
    </row>
    <row r="20" spans="1:9" x14ac:dyDescent="0.2">
      <c r="A20" s="85">
        <v>11</v>
      </c>
      <c r="B20" s="86" t="s">
        <v>149</v>
      </c>
      <c r="C20" s="88"/>
      <c r="D20" s="88"/>
      <c r="E20" s="88"/>
      <c r="F20" s="88"/>
      <c r="G20" s="85">
        <f t="shared" si="0"/>
        <v>0</v>
      </c>
      <c r="H20" s="90">
        <f t="shared" si="1"/>
        <v>0</v>
      </c>
      <c r="I20" s="90">
        <f t="shared" si="2"/>
        <v>0</v>
      </c>
    </row>
    <row r="21" spans="1:9" x14ac:dyDescent="0.2">
      <c r="A21" s="287" t="s">
        <v>150</v>
      </c>
      <c r="B21" s="288"/>
      <c r="C21" s="288"/>
      <c r="D21" s="288"/>
      <c r="E21" s="289"/>
      <c r="F21" s="91">
        <f>SUM(F10:F20)</f>
        <v>0</v>
      </c>
      <c r="G21" s="91">
        <f>SUM(G10:G20)</f>
        <v>0</v>
      </c>
      <c r="H21" s="92">
        <f>SUM(H10:H20)</f>
        <v>0</v>
      </c>
      <c r="I21" s="92">
        <f>SUM(I10:I20)</f>
        <v>0</v>
      </c>
    </row>
    <row r="22" spans="1:9" x14ac:dyDescent="0.2">
      <c r="A22" s="290"/>
      <c r="B22" s="290"/>
      <c r="C22" s="77"/>
      <c r="D22" s="77"/>
      <c r="E22" s="77"/>
      <c r="F22" s="77"/>
      <c r="G22" s="77"/>
      <c r="H22" s="77"/>
      <c r="I22" s="77"/>
    </row>
    <row r="23" spans="1:9" x14ac:dyDescent="0.2">
      <c r="A23" s="291" t="s">
        <v>151</v>
      </c>
      <c r="B23" s="292"/>
      <c r="C23" s="292"/>
      <c r="D23" s="292"/>
      <c r="E23" s="292"/>
      <c r="F23" s="292"/>
      <c r="G23" s="293"/>
      <c r="H23" s="294" t="str">
        <f>IF((AND(H10&lt;0,ABS(H10)&gt;I10)),"Taip","Ne")</f>
        <v>Ne</v>
      </c>
      <c r="I23" s="295"/>
    </row>
    <row r="24" spans="1:9" x14ac:dyDescent="0.2">
      <c r="A24" s="291" t="s">
        <v>152</v>
      </c>
      <c r="B24" s="292"/>
      <c r="C24" s="292"/>
      <c r="D24" s="292"/>
      <c r="E24" s="292"/>
      <c r="F24" s="292"/>
      <c r="G24" s="293"/>
      <c r="H24" s="294" t="str">
        <f>IF((AND(H21&lt;0,ABS(H21)&gt;I21)),"Taip","Ne")</f>
        <v>Ne</v>
      </c>
      <c r="I24" s="295"/>
    </row>
    <row r="25" spans="1:9" x14ac:dyDescent="0.2">
      <c r="A25" s="282"/>
      <c r="B25" s="282"/>
      <c r="C25" s="77"/>
      <c r="D25" s="77"/>
      <c r="E25" s="77"/>
      <c r="F25" s="77"/>
      <c r="G25" s="77"/>
      <c r="H25" s="77"/>
      <c r="I25" s="77"/>
    </row>
    <row r="26" spans="1:9" x14ac:dyDescent="0.2">
      <c r="A26" s="283" t="s">
        <v>153</v>
      </c>
      <c r="B26" s="283"/>
      <c r="C26" s="283"/>
      <c r="D26" s="283"/>
      <c r="E26" s="283"/>
      <c r="F26" s="283"/>
      <c r="G26" s="283"/>
      <c r="H26" s="283"/>
      <c r="I26" s="283"/>
    </row>
    <row r="27" spans="1:9" ht="30.6" customHeight="1" x14ac:dyDescent="0.2">
      <c r="A27" s="284" t="s">
        <v>154</v>
      </c>
      <c r="B27" s="284"/>
      <c r="C27" s="284"/>
      <c r="D27" s="284"/>
      <c r="E27" s="284"/>
      <c r="F27" s="284"/>
      <c r="G27" s="284"/>
      <c r="H27" s="284"/>
      <c r="I27" s="285"/>
    </row>
    <row r="28" spans="1:9" ht="30.6" customHeight="1" x14ac:dyDescent="0.2">
      <c r="A28" s="286" t="s">
        <v>155</v>
      </c>
      <c r="B28" s="286"/>
      <c r="C28" s="286"/>
      <c r="D28" s="286"/>
      <c r="E28" s="286"/>
      <c r="F28" s="286"/>
      <c r="G28" s="286"/>
      <c r="H28" s="286"/>
      <c r="I28" s="286"/>
    </row>
  </sheetData>
  <mergeCells count="17">
    <mergeCell ref="A5:B5"/>
    <mergeCell ref="A8:B8"/>
    <mergeCell ref="A1:B1"/>
    <mergeCell ref="D2:E2"/>
    <mergeCell ref="A3:B3"/>
    <mergeCell ref="A4:B4"/>
    <mergeCell ref="C4:E4"/>
    <mergeCell ref="A25:B25"/>
    <mergeCell ref="A26:I26"/>
    <mergeCell ref="A27:I27"/>
    <mergeCell ref="A28:I28"/>
    <mergeCell ref="A21:E21"/>
    <mergeCell ref="A22:B22"/>
    <mergeCell ref="A23:G23"/>
    <mergeCell ref="H23:I23"/>
    <mergeCell ref="A24:G24"/>
    <mergeCell ref="H24:I24"/>
  </mergeCells>
  <phoneticPr fontId="2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B34"/>
  <sheetViews>
    <sheetView workbookViewId="0">
      <selection activeCell="B25" sqref="B25"/>
    </sheetView>
  </sheetViews>
  <sheetFormatPr defaultColWidth="8.85546875" defaultRowHeight="12.75" x14ac:dyDescent="0.2"/>
  <cols>
    <col min="1" max="1" width="4" style="12" customWidth="1"/>
    <col min="2" max="2" width="163.5703125" style="12" customWidth="1"/>
    <col min="3" max="16384" width="8.85546875" style="12"/>
  </cols>
  <sheetData>
    <row r="2" spans="2:2" x14ac:dyDescent="0.2">
      <c r="B2" s="64" t="s">
        <v>156</v>
      </c>
    </row>
    <row r="3" spans="2:2" x14ac:dyDescent="0.2">
      <c r="B3" s="64"/>
    </row>
    <row r="4" spans="2:2" x14ac:dyDescent="0.2">
      <c r="B4" s="68" t="s">
        <v>103</v>
      </c>
    </row>
    <row r="5" spans="2:2" x14ac:dyDescent="0.2">
      <c r="B5" s="68" t="s">
        <v>109</v>
      </c>
    </row>
    <row r="6" spans="2:2" x14ac:dyDescent="0.2">
      <c r="B6" s="69"/>
    </row>
    <row r="7" spans="2:2" x14ac:dyDescent="0.2">
      <c r="B7" s="65" t="s">
        <v>110</v>
      </c>
    </row>
    <row r="8" spans="2:2" ht="38.25" x14ac:dyDescent="0.2">
      <c r="B8" s="70" t="s">
        <v>111</v>
      </c>
    </row>
    <row r="9" spans="2:2" x14ac:dyDescent="0.2">
      <c r="B9" s="68" t="s">
        <v>109</v>
      </c>
    </row>
    <row r="10" spans="2:2" x14ac:dyDescent="0.2">
      <c r="B10" s="68"/>
    </row>
    <row r="11" spans="2:2" x14ac:dyDescent="0.2">
      <c r="B11" s="65" t="s">
        <v>112</v>
      </c>
    </row>
    <row r="12" spans="2:2" ht="25.5" x14ac:dyDescent="0.2">
      <c r="B12" s="70" t="s">
        <v>113</v>
      </c>
    </row>
    <row r="13" spans="2:2" x14ac:dyDescent="0.2">
      <c r="B13" s="68" t="s">
        <v>109</v>
      </c>
    </row>
    <row r="14" spans="2:2" x14ac:dyDescent="0.2">
      <c r="B14" s="68"/>
    </row>
    <row r="15" spans="2:2" x14ac:dyDescent="0.2">
      <c r="B15" s="65" t="s">
        <v>157</v>
      </c>
    </row>
    <row r="16" spans="2:2" ht="38.25" x14ac:dyDescent="0.2">
      <c r="B16" s="66" t="s">
        <v>115</v>
      </c>
    </row>
    <row r="17" spans="2:2" ht="63.75" x14ac:dyDescent="0.2">
      <c r="B17" s="66" t="s">
        <v>182</v>
      </c>
    </row>
    <row r="18" spans="2:2" ht="25.5" x14ac:dyDescent="0.2">
      <c r="B18" s="66" t="s">
        <v>116</v>
      </c>
    </row>
    <row r="19" spans="2:2" x14ac:dyDescent="0.2">
      <c r="B19" s="66" t="s">
        <v>117</v>
      </c>
    </row>
    <row r="20" spans="2:2" x14ac:dyDescent="0.2">
      <c r="B20" s="70" t="s">
        <v>118</v>
      </c>
    </row>
    <row r="21" spans="2:2" x14ac:dyDescent="0.2">
      <c r="B21" s="68" t="s">
        <v>109</v>
      </c>
    </row>
    <row r="22" spans="2:2" x14ac:dyDescent="0.2">
      <c r="B22" s="68"/>
    </row>
    <row r="23" spans="2:2" ht="25.5" x14ac:dyDescent="0.2">
      <c r="B23" s="68" t="s">
        <v>219</v>
      </c>
    </row>
    <row r="24" spans="2:2" x14ac:dyDescent="0.2">
      <c r="B24" s="68" t="s">
        <v>109</v>
      </c>
    </row>
    <row r="25" spans="2:2" x14ac:dyDescent="0.2">
      <c r="B25" s="68"/>
    </row>
    <row r="26" spans="2:2" x14ac:dyDescent="0.2">
      <c r="B26" s="65" t="s">
        <v>119</v>
      </c>
    </row>
    <row r="27" spans="2:2" ht="38.25" x14ac:dyDescent="0.2">
      <c r="B27" s="70" t="s">
        <v>120</v>
      </c>
    </row>
    <row r="28" spans="2:2" x14ac:dyDescent="0.2">
      <c r="B28" s="68" t="s">
        <v>109</v>
      </c>
    </row>
    <row r="29" spans="2:2" x14ac:dyDescent="0.2">
      <c r="B29" s="68"/>
    </row>
    <row r="30" spans="2:2" x14ac:dyDescent="0.2">
      <c r="B30" s="64" t="s">
        <v>121</v>
      </c>
    </row>
    <row r="31" spans="2:2" x14ac:dyDescent="0.2">
      <c r="B31" s="68" t="s">
        <v>109</v>
      </c>
    </row>
    <row r="32" spans="2:2" x14ac:dyDescent="0.2">
      <c r="B32" s="93"/>
    </row>
    <row r="33" spans="2:2" ht="38.25" x14ac:dyDescent="0.2">
      <c r="B33" s="71" t="s">
        <v>158</v>
      </c>
    </row>
    <row r="34" spans="2:2" x14ac:dyDescent="0.2">
      <c r="B34" s="72" t="s">
        <v>184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1:E9"/>
  <sheetViews>
    <sheetView workbookViewId="0"/>
  </sheetViews>
  <sheetFormatPr defaultColWidth="8.85546875" defaultRowHeight="12.75" x14ac:dyDescent="0.2"/>
  <cols>
    <col min="1" max="2" width="8.85546875" style="12"/>
    <col min="3" max="5" width="20.140625" style="12" customWidth="1"/>
    <col min="6" max="16384" width="8.85546875" style="12"/>
  </cols>
  <sheetData>
    <row r="1" spans="3:5" x14ac:dyDescent="0.2">
      <c r="C1" s="94" t="s">
        <v>124</v>
      </c>
      <c r="D1" s="95"/>
      <c r="E1" s="94" t="s">
        <v>125</v>
      </c>
    </row>
    <row r="2" spans="3:5" x14ac:dyDescent="0.2">
      <c r="C2" s="96">
        <v>1</v>
      </c>
      <c r="D2" s="95"/>
      <c r="E2" s="95"/>
    </row>
    <row r="3" spans="3:5" x14ac:dyDescent="0.2">
      <c r="C3" s="94" t="s">
        <v>126</v>
      </c>
      <c r="D3" s="95"/>
      <c r="E3" s="95"/>
    </row>
    <row r="4" spans="3:5" x14ac:dyDescent="0.2">
      <c r="C4" s="96">
        <v>1</v>
      </c>
      <c r="D4" s="95"/>
      <c r="E4" s="95"/>
    </row>
    <row r="5" spans="3:5" x14ac:dyDescent="0.2">
      <c r="C5" s="94" t="s">
        <v>127</v>
      </c>
      <c r="D5" s="95"/>
      <c r="E5" s="95"/>
    </row>
    <row r="6" spans="3:5" x14ac:dyDescent="0.2">
      <c r="C6" s="96">
        <v>1</v>
      </c>
      <c r="D6" s="95"/>
      <c r="E6" s="95"/>
    </row>
    <row r="7" spans="3:5" x14ac:dyDescent="0.2">
      <c r="C7" s="95"/>
      <c r="D7" s="94" t="s">
        <v>128</v>
      </c>
      <c r="E7" s="95"/>
    </row>
    <row r="8" spans="3:5" x14ac:dyDescent="0.2">
      <c r="C8" s="96">
        <v>1</v>
      </c>
      <c r="D8" s="95"/>
      <c r="E8" s="95"/>
    </row>
    <row r="9" spans="3:5" x14ac:dyDescent="0.2">
      <c r="C9" s="94" t="s">
        <v>129</v>
      </c>
      <c r="D9" s="95"/>
      <c r="E9" s="9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3"/>
  <sheetViews>
    <sheetView topLeftCell="A7" workbookViewId="0">
      <selection activeCell="D2" sqref="D2:E2"/>
    </sheetView>
  </sheetViews>
  <sheetFormatPr defaultColWidth="8.85546875" defaultRowHeight="12.75" x14ac:dyDescent="0.2"/>
  <cols>
    <col min="1" max="1" width="6.28515625" style="12" customWidth="1"/>
    <col min="2" max="2" width="30.42578125" style="12" customWidth="1"/>
    <col min="3" max="9" width="18.5703125" style="12" customWidth="1"/>
    <col min="10" max="16384" width="8.85546875" style="12"/>
  </cols>
  <sheetData>
    <row r="1" spans="1:9" x14ac:dyDescent="0.2">
      <c r="A1" s="298"/>
      <c r="B1" s="298"/>
      <c r="C1" s="77"/>
      <c r="D1" s="77"/>
      <c r="E1" s="77"/>
      <c r="F1" s="77"/>
      <c r="G1" s="77"/>
      <c r="H1" s="77"/>
      <c r="I1" s="77"/>
    </row>
    <row r="2" spans="1:9" x14ac:dyDescent="0.2">
      <c r="A2" s="76" t="s">
        <v>130</v>
      </c>
      <c r="B2" s="76"/>
      <c r="C2" s="77"/>
      <c r="D2" s="299"/>
      <c r="E2" s="300"/>
      <c r="F2" s="77"/>
      <c r="G2" s="77"/>
      <c r="H2" s="77"/>
      <c r="I2" s="77"/>
    </row>
    <row r="3" spans="1:9" x14ac:dyDescent="0.2">
      <c r="A3" s="301"/>
      <c r="B3" s="301"/>
      <c r="C3" s="77"/>
      <c r="D3" s="78"/>
      <c r="E3" s="78"/>
      <c r="F3" s="77"/>
      <c r="G3" s="77"/>
      <c r="H3" s="77"/>
      <c r="I3" s="77"/>
    </row>
    <row r="4" spans="1:9" x14ac:dyDescent="0.2">
      <c r="A4" s="302" t="s">
        <v>131</v>
      </c>
      <c r="B4" s="303"/>
      <c r="C4" s="304">
        <v>2024</v>
      </c>
      <c r="D4" s="305"/>
      <c r="E4" s="306"/>
      <c r="F4" s="79"/>
      <c r="G4" s="79"/>
      <c r="H4" s="77"/>
      <c r="I4" s="77"/>
    </row>
    <row r="5" spans="1:9" x14ac:dyDescent="0.2">
      <c r="A5" s="296"/>
      <c r="B5" s="296"/>
      <c r="C5" s="77"/>
      <c r="D5" s="77"/>
      <c r="E5" s="77"/>
      <c r="F5" s="77"/>
      <c r="G5" s="77"/>
      <c r="H5" s="77"/>
      <c r="I5" s="77"/>
    </row>
    <row r="6" spans="1:9" x14ac:dyDescent="0.2">
      <c r="A6" s="80" t="s">
        <v>132</v>
      </c>
      <c r="B6" s="80"/>
      <c r="C6" s="81"/>
      <c r="D6" s="81"/>
      <c r="E6" s="81"/>
      <c r="F6" s="81"/>
      <c r="G6" s="81"/>
      <c r="H6" s="81"/>
      <c r="I6" s="81"/>
    </row>
    <row r="7" spans="1:9" x14ac:dyDescent="0.2">
      <c r="A7" s="82" t="s">
        <v>133</v>
      </c>
      <c r="B7" s="82"/>
      <c r="C7" s="77"/>
      <c r="D7" s="77"/>
      <c r="E7" s="77"/>
      <c r="F7" s="77"/>
      <c r="G7" s="77"/>
      <c r="H7" s="77"/>
      <c r="I7" s="77"/>
    </row>
    <row r="8" spans="1:9" x14ac:dyDescent="0.2">
      <c r="A8" s="297"/>
      <c r="B8" s="297"/>
      <c r="C8" s="77"/>
      <c r="D8" s="77"/>
      <c r="E8" s="77"/>
      <c r="F8" s="77"/>
      <c r="G8" s="77"/>
      <c r="H8" s="77"/>
      <c r="I8" s="77"/>
    </row>
    <row r="9" spans="1:9" ht="76.150000000000006" customHeight="1" x14ac:dyDescent="0.2">
      <c r="A9" s="97" t="s">
        <v>6</v>
      </c>
      <c r="B9" s="97" t="s">
        <v>134</v>
      </c>
      <c r="C9" s="97" t="s">
        <v>135</v>
      </c>
      <c r="D9" s="97" t="s">
        <v>136</v>
      </c>
      <c r="E9" s="83" t="s">
        <v>185</v>
      </c>
      <c r="F9" s="97" t="s">
        <v>137</v>
      </c>
      <c r="G9" s="97" t="s">
        <v>138</v>
      </c>
      <c r="H9" s="98" t="s">
        <v>139</v>
      </c>
      <c r="I9" s="98" t="s">
        <v>140</v>
      </c>
    </row>
    <row r="10" spans="1:9" x14ac:dyDescent="0.2">
      <c r="A10" s="85">
        <v>1</v>
      </c>
      <c r="B10" s="86" t="s">
        <v>159</v>
      </c>
      <c r="C10" s="88"/>
      <c r="D10" s="88"/>
      <c r="E10" s="88"/>
      <c r="F10" s="88"/>
      <c r="G10" s="85">
        <f>SUM(D10:F10)</f>
        <v>0</v>
      </c>
      <c r="H10" s="90">
        <f>D10+E10</f>
        <v>0</v>
      </c>
      <c r="I10" s="90">
        <f>F10/2</f>
        <v>0</v>
      </c>
    </row>
    <row r="11" spans="1:9" x14ac:dyDescent="0.2">
      <c r="A11" s="85">
        <v>2</v>
      </c>
      <c r="B11" s="86" t="s">
        <v>160</v>
      </c>
      <c r="C11" s="88"/>
      <c r="D11" s="88"/>
      <c r="E11" s="88"/>
      <c r="F11" s="88"/>
      <c r="G11" s="85">
        <f t="shared" ref="G11:G20" si="0">SUM(D11:F11)</f>
        <v>0</v>
      </c>
      <c r="H11" s="90">
        <f t="shared" ref="H11:H20" si="1">D11+E11</f>
        <v>0</v>
      </c>
      <c r="I11" s="90">
        <f t="shared" ref="I11:I20" si="2">F11/2</f>
        <v>0</v>
      </c>
    </row>
    <row r="12" spans="1:9" x14ac:dyDescent="0.2">
      <c r="A12" s="85">
        <v>3</v>
      </c>
      <c r="B12" s="86" t="s">
        <v>141</v>
      </c>
      <c r="C12" s="88"/>
      <c r="D12" s="88"/>
      <c r="E12" s="88"/>
      <c r="F12" s="88"/>
      <c r="G12" s="85">
        <f t="shared" si="0"/>
        <v>0</v>
      </c>
      <c r="H12" s="90">
        <f t="shared" si="1"/>
        <v>0</v>
      </c>
      <c r="I12" s="90">
        <f t="shared" si="2"/>
        <v>0</v>
      </c>
    </row>
    <row r="13" spans="1:9" x14ac:dyDescent="0.2">
      <c r="A13" s="85">
        <v>4</v>
      </c>
      <c r="B13" s="86" t="s">
        <v>142</v>
      </c>
      <c r="C13" s="88"/>
      <c r="D13" s="88"/>
      <c r="E13" s="88"/>
      <c r="F13" s="88"/>
      <c r="G13" s="85">
        <f t="shared" si="0"/>
        <v>0</v>
      </c>
      <c r="H13" s="90">
        <f t="shared" si="1"/>
        <v>0</v>
      </c>
      <c r="I13" s="90">
        <f t="shared" si="2"/>
        <v>0</v>
      </c>
    </row>
    <row r="14" spans="1:9" x14ac:dyDescent="0.2">
      <c r="A14" s="85">
        <v>5</v>
      </c>
      <c r="B14" s="86" t="s">
        <v>143</v>
      </c>
      <c r="C14" s="88"/>
      <c r="D14" s="88"/>
      <c r="E14" s="88"/>
      <c r="F14" s="88"/>
      <c r="G14" s="85">
        <f t="shared" si="0"/>
        <v>0</v>
      </c>
      <c r="H14" s="90">
        <f t="shared" si="1"/>
        <v>0</v>
      </c>
      <c r="I14" s="90">
        <f t="shared" si="2"/>
        <v>0</v>
      </c>
    </row>
    <row r="15" spans="1:9" x14ac:dyDescent="0.2">
      <c r="A15" s="85">
        <v>6</v>
      </c>
      <c r="B15" s="86" t="s">
        <v>144</v>
      </c>
      <c r="C15" s="88"/>
      <c r="D15" s="88"/>
      <c r="E15" s="88"/>
      <c r="F15" s="88"/>
      <c r="G15" s="85">
        <f t="shared" si="0"/>
        <v>0</v>
      </c>
      <c r="H15" s="90">
        <f t="shared" si="1"/>
        <v>0</v>
      </c>
      <c r="I15" s="90">
        <f t="shared" si="2"/>
        <v>0</v>
      </c>
    </row>
    <row r="16" spans="1:9" x14ac:dyDescent="0.2">
      <c r="A16" s="85">
        <v>7</v>
      </c>
      <c r="B16" s="86" t="s">
        <v>145</v>
      </c>
      <c r="C16" s="88"/>
      <c r="D16" s="88"/>
      <c r="E16" s="88"/>
      <c r="F16" s="88"/>
      <c r="G16" s="85">
        <f t="shared" si="0"/>
        <v>0</v>
      </c>
      <c r="H16" s="90">
        <f t="shared" si="1"/>
        <v>0</v>
      </c>
      <c r="I16" s="90">
        <f t="shared" si="2"/>
        <v>0</v>
      </c>
    </row>
    <row r="17" spans="1:9" x14ac:dyDescent="0.2">
      <c r="A17" s="85">
        <v>8</v>
      </c>
      <c r="B17" s="86" t="s">
        <v>146</v>
      </c>
      <c r="C17" s="88"/>
      <c r="D17" s="88"/>
      <c r="E17" s="88"/>
      <c r="F17" s="88"/>
      <c r="G17" s="85">
        <f t="shared" si="0"/>
        <v>0</v>
      </c>
      <c r="H17" s="90">
        <f t="shared" si="1"/>
        <v>0</v>
      </c>
      <c r="I17" s="90">
        <f t="shared" si="2"/>
        <v>0</v>
      </c>
    </row>
    <row r="18" spans="1:9" x14ac:dyDescent="0.2">
      <c r="A18" s="85">
        <v>9</v>
      </c>
      <c r="B18" s="86" t="s">
        <v>147</v>
      </c>
      <c r="C18" s="88"/>
      <c r="D18" s="88"/>
      <c r="E18" s="88"/>
      <c r="F18" s="88"/>
      <c r="G18" s="85">
        <f t="shared" si="0"/>
        <v>0</v>
      </c>
      <c r="H18" s="90">
        <f t="shared" si="1"/>
        <v>0</v>
      </c>
      <c r="I18" s="90">
        <f t="shared" si="2"/>
        <v>0</v>
      </c>
    </row>
    <row r="19" spans="1:9" x14ac:dyDescent="0.2">
      <c r="A19" s="85">
        <v>10</v>
      </c>
      <c r="B19" s="86" t="s">
        <v>148</v>
      </c>
      <c r="C19" s="88"/>
      <c r="D19" s="88"/>
      <c r="E19" s="88"/>
      <c r="F19" s="88"/>
      <c r="G19" s="85">
        <f t="shared" si="0"/>
        <v>0</v>
      </c>
      <c r="H19" s="90">
        <f t="shared" si="1"/>
        <v>0</v>
      </c>
      <c r="I19" s="90">
        <f t="shared" si="2"/>
        <v>0</v>
      </c>
    </row>
    <row r="20" spans="1:9" x14ac:dyDescent="0.2">
      <c r="A20" s="85">
        <v>11</v>
      </c>
      <c r="B20" s="86" t="s">
        <v>149</v>
      </c>
      <c r="C20" s="88"/>
      <c r="D20" s="88"/>
      <c r="E20" s="88"/>
      <c r="F20" s="88"/>
      <c r="G20" s="85">
        <f t="shared" si="0"/>
        <v>0</v>
      </c>
      <c r="H20" s="90">
        <f t="shared" si="1"/>
        <v>0</v>
      </c>
      <c r="I20" s="90">
        <f t="shared" si="2"/>
        <v>0</v>
      </c>
    </row>
    <row r="21" spans="1:9" x14ac:dyDescent="0.2">
      <c r="A21" s="287" t="s">
        <v>150</v>
      </c>
      <c r="B21" s="288"/>
      <c r="C21" s="288"/>
      <c r="D21" s="288"/>
      <c r="E21" s="289"/>
      <c r="F21" s="91">
        <v>0</v>
      </c>
      <c r="G21" s="91">
        <v>0</v>
      </c>
      <c r="H21" s="92">
        <v>0</v>
      </c>
      <c r="I21" s="92">
        <v>0</v>
      </c>
    </row>
    <row r="22" spans="1:9" x14ac:dyDescent="0.2">
      <c r="A22" s="290"/>
      <c r="B22" s="290"/>
      <c r="C22" s="77"/>
      <c r="D22" s="77"/>
      <c r="E22" s="77"/>
      <c r="F22" s="77"/>
      <c r="G22" s="77"/>
      <c r="H22" s="77"/>
      <c r="I22" s="77"/>
    </row>
    <row r="23" spans="1:9" x14ac:dyDescent="0.2">
      <c r="A23" s="291" t="s">
        <v>151</v>
      </c>
      <c r="B23" s="292"/>
      <c r="C23" s="292"/>
      <c r="D23" s="292"/>
      <c r="E23" s="292"/>
      <c r="F23" s="292"/>
      <c r="G23" s="293"/>
      <c r="H23" s="294" t="str">
        <f>IF((AND(H10&lt;0,ABS(H10)&gt;I10)),"Taip","Ne")</f>
        <v>Ne</v>
      </c>
      <c r="I23" s="295"/>
    </row>
    <row r="24" spans="1:9" x14ac:dyDescent="0.2">
      <c r="A24" s="291" t="s">
        <v>152</v>
      </c>
      <c r="B24" s="292"/>
      <c r="C24" s="292"/>
      <c r="D24" s="292"/>
      <c r="E24" s="292"/>
      <c r="F24" s="292"/>
      <c r="G24" s="293"/>
      <c r="H24" s="294" t="str">
        <f>IF((AND(H21&lt;0,ABS(H21)&gt;I21)),"Taip","Ne")</f>
        <v>Ne</v>
      </c>
      <c r="I24" s="295"/>
    </row>
    <row r="25" spans="1:9" x14ac:dyDescent="0.2">
      <c r="A25" s="282"/>
      <c r="B25" s="282"/>
      <c r="C25" s="77"/>
      <c r="D25" s="77"/>
      <c r="E25" s="77"/>
      <c r="F25" s="77"/>
      <c r="G25" s="77"/>
      <c r="H25" s="77"/>
      <c r="I25" s="77"/>
    </row>
    <row r="26" spans="1:9" x14ac:dyDescent="0.2">
      <c r="A26" s="323" t="s">
        <v>153</v>
      </c>
      <c r="B26" s="323"/>
      <c r="C26" s="323"/>
      <c r="D26" s="323"/>
      <c r="E26" s="323"/>
      <c r="F26" s="323"/>
      <c r="G26" s="323"/>
      <c r="H26" s="323"/>
      <c r="I26" s="324"/>
    </row>
    <row r="27" spans="1:9" ht="25.15" customHeight="1" x14ac:dyDescent="0.2">
      <c r="A27" s="284" t="s">
        <v>154</v>
      </c>
      <c r="B27" s="284"/>
      <c r="C27" s="284"/>
      <c r="D27" s="284"/>
      <c r="E27" s="284"/>
      <c r="F27" s="284"/>
      <c r="G27" s="284"/>
      <c r="H27" s="284"/>
      <c r="I27" s="285"/>
    </row>
    <row r="28" spans="1:9" ht="22.9" customHeight="1" x14ac:dyDescent="0.2">
      <c r="A28" s="325" t="s">
        <v>155</v>
      </c>
      <c r="B28" s="325"/>
      <c r="C28" s="325"/>
      <c r="D28" s="325"/>
      <c r="E28" s="325"/>
      <c r="F28" s="325"/>
      <c r="G28" s="325"/>
      <c r="H28" s="325"/>
      <c r="I28" s="326"/>
    </row>
    <row r="29" spans="1:9" x14ac:dyDescent="0.2">
      <c r="A29" s="298"/>
      <c r="B29" s="298"/>
      <c r="C29" s="77"/>
      <c r="D29" s="77"/>
      <c r="E29" s="77"/>
      <c r="F29" s="77"/>
      <c r="G29" s="77"/>
      <c r="H29" s="77"/>
      <c r="I29" s="77"/>
    </row>
    <row r="30" spans="1:9" x14ac:dyDescent="0.2">
      <c r="A30" s="298"/>
      <c r="B30" s="298"/>
      <c r="C30" s="77"/>
      <c r="D30" s="77"/>
      <c r="E30" s="77"/>
      <c r="F30" s="77"/>
      <c r="G30" s="77"/>
      <c r="H30" s="77"/>
      <c r="I30" s="77"/>
    </row>
    <row r="31" spans="1:9" x14ac:dyDescent="0.2">
      <c r="A31" s="99" t="s">
        <v>161</v>
      </c>
      <c r="B31" s="99"/>
      <c r="C31" s="77"/>
      <c r="D31" s="77"/>
      <c r="E31" s="77"/>
      <c r="F31" s="77"/>
      <c r="G31" s="77"/>
      <c r="H31" s="77"/>
      <c r="I31" s="77"/>
    </row>
    <row r="32" spans="1:9" x14ac:dyDescent="0.2">
      <c r="A32" s="100" t="s">
        <v>162</v>
      </c>
      <c r="B32" s="100"/>
      <c r="C32" s="77"/>
      <c r="D32" s="77"/>
      <c r="E32" s="77"/>
      <c r="F32" s="77"/>
      <c r="G32" s="77"/>
      <c r="H32" s="77"/>
      <c r="I32" s="77"/>
    </row>
    <row r="33" spans="1:9" x14ac:dyDescent="0.2">
      <c r="A33" s="100" t="s">
        <v>163</v>
      </c>
      <c r="B33" s="100"/>
      <c r="C33" s="77"/>
      <c r="D33" s="77"/>
      <c r="E33" s="77"/>
      <c r="F33" s="77"/>
      <c r="G33" s="77"/>
      <c r="H33" s="77"/>
      <c r="I33" s="77"/>
    </row>
    <row r="34" spans="1:9" x14ac:dyDescent="0.2">
      <c r="A34" s="100" t="s">
        <v>164</v>
      </c>
      <c r="B34" s="100"/>
      <c r="C34" s="77"/>
      <c r="D34" s="77"/>
      <c r="E34" s="77"/>
      <c r="F34" s="77"/>
      <c r="G34" s="77"/>
      <c r="H34" s="77"/>
      <c r="I34" s="77"/>
    </row>
    <row r="35" spans="1:9" x14ac:dyDescent="0.2">
      <c r="A35" s="297"/>
      <c r="B35" s="297"/>
      <c r="C35" s="77"/>
      <c r="D35" s="77"/>
      <c r="E35" s="77"/>
      <c r="F35" s="77"/>
      <c r="G35" s="77"/>
      <c r="H35" s="77"/>
      <c r="I35" s="77"/>
    </row>
    <row r="36" spans="1:9" x14ac:dyDescent="0.2">
      <c r="A36" s="291" t="s">
        <v>165</v>
      </c>
      <c r="B36" s="292"/>
      <c r="C36" s="292"/>
      <c r="D36" s="292"/>
      <c r="E36" s="292"/>
      <c r="F36" s="292"/>
      <c r="G36" s="292"/>
      <c r="H36" s="292"/>
      <c r="I36" s="292"/>
    </row>
    <row r="37" spans="1:9" x14ac:dyDescent="0.2">
      <c r="A37" s="315"/>
      <c r="B37" s="316"/>
      <c r="C37" s="316"/>
      <c r="D37" s="316"/>
      <c r="E37" s="317"/>
      <c r="F37" s="315" t="s">
        <v>166</v>
      </c>
      <c r="G37" s="317"/>
      <c r="H37" s="315" t="s">
        <v>167</v>
      </c>
      <c r="I37" s="316"/>
    </row>
    <row r="38" spans="1:9" x14ac:dyDescent="0.2">
      <c r="A38" s="308" t="s">
        <v>168</v>
      </c>
      <c r="B38" s="309"/>
      <c r="C38" s="309"/>
      <c r="D38" s="309"/>
      <c r="E38" s="310"/>
      <c r="F38" s="101">
        <v>2023</v>
      </c>
      <c r="G38" s="101">
        <v>2024</v>
      </c>
      <c r="H38" s="101">
        <v>2023</v>
      </c>
      <c r="I38" s="101">
        <v>2024</v>
      </c>
    </row>
    <row r="39" spans="1:9" x14ac:dyDescent="0.2">
      <c r="A39" s="308" t="s">
        <v>186</v>
      </c>
      <c r="B39" s="309"/>
      <c r="C39" s="309"/>
      <c r="D39" s="309"/>
      <c r="E39" s="310"/>
      <c r="F39" s="101"/>
      <c r="G39" s="101"/>
      <c r="H39" s="101"/>
      <c r="I39" s="101"/>
    </row>
    <row r="40" spans="1:9" x14ac:dyDescent="0.2">
      <c r="A40" s="308" t="s">
        <v>187</v>
      </c>
      <c r="B40" s="309"/>
      <c r="C40" s="309"/>
      <c r="D40" s="309"/>
      <c r="E40" s="310"/>
      <c r="F40" s="101"/>
      <c r="G40" s="101"/>
      <c r="H40" s="101"/>
      <c r="I40" s="101"/>
    </row>
    <row r="41" spans="1:9" x14ac:dyDescent="0.2">
      <c r="A41" s="311" t="s">
        <v>169</v>
      </c>
      <c r="B41" s="312"/>
      <c r="C41" s="312"/>
      <c r="D41" s="312"/>
      <c r="E41" s="313"/>
      <c r="F41" s="102" t="e">
        <f>+ROUND(F39/F40,2)</f>
        <v>#DIV/0!</v>
      </c>
      <c r="G41" s="102" t="e">
        <f t="shared" ref="G41:H41" si="3">+ROUND(G39/G40,2)</f>
        <v>#DIV/0!</v>
      </c>
      <c r="H41" s="102" t="e">
        <f t="shared" si="3"/>
        <v>#DIV/0!</v>
      </c>
      <c r="I41" s="102" t="e">
        <f>+ROUND(I39/I40,2)</f>
        <v>#DIV/0!</v>
      </c>
    </row>
    <row r="42" spans="1:9" x14ac:dyDescent="0.2">
      <c r="A42" s="318" t="s">
        <v>170</v>
      </c>
      <c r="B42" s="319"/>
      <c r="C42" s="319"/>
      <c r="D42" s="319"/>
      <c r="E42" s="319"/>
      <c r="F42" s="319"/>
      <c r="G42" s="319"/>
      <c r="H42" s="319"/>
      <c r="I42" s="319"/>
    </row>
    <row r="43" spans="1:9" x14ac:dyDescent="0.2">
      <c r="A43" s="320"/>
      <c r="B43" s="321"/>
      <c r="C43" s="321"/>
      <c r="D43" s="321"/>
      <c r="E43" s="322"/>
      <c r="F43" s="315" t="s">
        <v>166</v>
      </c>
      <c r="G43" s="317"/>
      <c r="H43" s="315" t="s">
        <v>167</v>
      </c>
      <c r="I43" s="316"/>
    </row>
    <row r="44" spans="1:9" x14ac:dyDescent="0.2">
      <c r="A44" s="308" t="s">
        <v>168</v>
      </c>
      <c r="B44" s="309"/>
      <c r="C44" s="309"/>
      <c r="D44" s="309"/>
      <c r="E44" s="310"/>
      <c r="F44" s="101">
        <v>2023</v>
      </c>
      <c r="G44" s="101">
        <v>2024</v>
      </c>
      <c r="H44" s="101">
        <v>2023</v>
      </c>
      <c r="I44" s="101">
        <v>2024</v>
      </c>
    </row>
    <row r="45" spans="1:9" x14ac:dyDescent="0.2">
      <c r="A45" s="308" t="s">
        <v>188</v>
      </c>
      <c r="B45" s="309"/>
      <c r="C45" s="309"/>
      <c r="D45" s="309"/>
      <c r="E45" s="310"/>
      <c r="F45" s="101"/>
      <c r="G45" s="101"/>
      <c r="H45" s="101"/>
      <c r="I45" s="101"/>
    </row>
    <row r="46" spans="1:9" x14ac:dyDescent="0.2">
      <c r="A46" s="308" t="s">
        <v>189</v>
      </c>
      <c r="B46" s="309"/>
      <c r="C46" s="309"/>
      <c r="D46" s="309"/>
      <c r="E46" s="310"/>
      <c r="F46" s="101"/>
      <c r="G46" s="101"/>
      <c r="H46" s="101"/>
      <c r="I46" s="101"/>
    </row>
    <row r="47" spans="1:9" x14ac:dyDescent="0.2">
      <c r="A47" s="308" t="s">
        <v>190</v>
      </c>
      <c r="B47" s="309"/>
      <c r="C47" s="309"/>
      <c r="D47" s="309"/>
      <c r="E47" s="310"/>
      <c r="F47" s="101"/>
      <c r="G47" s="101"/>
      <c r="H47" s="101"/>
      <c r="I47" s="101"/>
    </row>
    <row r="48" spans="1:9" x14ac:dyDescent="0.2">
      <c r="A48" s="311" t="s">
        <v>169</v>
      </c>
      <c r="B48" s="312"/>
      <c r="C48" s="312"/>
      <c r="D48" s="312"/>
      <c r="E48" s="313"/>
      <c r="F48" s="103" t="e">
        <f>ROUND(((F45+F46+F47)/F46),2)</f>
        <v>#DIV/0!</v>
      </c>
      <c r="G48" s="103" t="e">
        <f t="shared" ref="G48:I48" si="4">ROUND(((G45+G46+G47)/G46),2)</f>
        <v>#DIV/0!</v>
      </c>
      <c r="H48" s="103" t="e">
        <f t="shared" si="4"/>
        <v>#DIV/0!</v>
      </c>
      <c r="I48" s="103" t="e">
        <f t="shared" si="4"/>
        <v>#DIV/0!</v>
      </c>
    </row>
    <row r="49" spans="1:9" x14ac:dyDescent="0.2">
      <c r="A49" s="314"/>
      <c r="B49" s="314"/>
      <c r="C49" s="104"/>
      <c r="D49" s="104"/>
      <c r="E49" s="104"/>
      <c r="F49" s="104"/>
      <c r="G49" s="104"/>
      <c r="H49" s="104"/>
      <c r="I49" s="104"/>
    </row>
    <row r="50" spans="1:9" x14ac:dyDescent="0.2">
      <c r="A50" s="291" t="s">
        <v>171</v>
      </c>
      <c r="B50" s="292"/>
      <c r="C50" s="292"/>
      <c r="D50" s="292"/>
      <c r="E50" s="292"/>
      <c r="F50" s="292"/>
      <c r="G50" s="293"/>
      <c r="H50" s="294" t="e">
        <f>IF((AND(F41&gt;7.5,G41&gt;7.5,F48&lt;1,G48&lt;1)),"Taip","Ne")</f>
        <v>#DIV/0!</v>
      </c>
      <c r="I50" s="295"/>
    </row>
    <row r="51" spans="1:9" x14ac:dyDescent="0.2">
      <c r="A51" s="291" t="s">
        <v>172</v>
      </c>
      <c r="B51" s="292"/>
      <c r="C51" s="292"/>
      <c r="D51" s="292"/>
      <c r="E51" s="292"/>
      <c r="F51" s="292"/>
      <c r="G51" s="293"/>
      <c r="H51" s="294" t="e">
        <f>IF((AND(H41&gt;7.5,I41&gt;7.5,H48&lt;1,I48&lt;1)),"Taip","Ne")</f>
        <v>#DIV/0!</v>
      </c>
      <c r="I51" s="295"/>
    </row>
    <row r="52" spans="1:9" x14ac:dyDescent="0.2">
      <c r="A52" s="282"/>
      <c r="B52" s="282"/>
      <c r="C52" s="77"/>
      <c r="D52" s="77"/>
      <c r="E52" s="77"/>
      <c r="F52" s="77"/>
      <c r="G52" s="77"/>
      <c r="H52" s="77"/>
      <c r="I52" s="77"/>
    </row>
    <row r="53" spans="1:9" ht="37.9" customHeight="1" x14ac:dyDescent="0.2">
      <c r="A53" s="307" t="s">
        <v>191</v>
      </c>
      <c r="B53" s="307"/>
      <c r="C53" s="307"/>
      <c r="D53" s="307"/>
      <c r="E53" s="307"/>
      <c r="F53" s="307"/>
      <c r="G53" s="307"/>
      <c r="H53" s="307"/>
      <c r="I53" s="307"/>
    </row>
  </sheetData>
  <mergeCells count="44">
    <mergeCell ref="A5:B5"/>
    <mergeCell ref="A8:B8"/>
    <mergeCell ref="A1:B1"/>
    <mergeCell ref="D2:E2"/>
    <mergeCell ref="A3:B3"/>
    <mergeCell ref="A4:B4"/>
    <mergeCell ref="C4:E4"/>
    <mergeCell ref="A21:E21"/>
    <mergeCell ref="A22:B22"/>
    <mergeCell ref="A23:G23"/>
    <mergeCell ref="H23:I23"/>
    <mergeCell ref="A24:G24"/>
    <mergeCell ref="H24:I24"/>
    <mergeCell ref="A35:B35"/>
    <mergeCell ref="A36:I36"/>
    <mergeCell ref="A25:B25"/>
    <mergeCell ref="A26:I26"/>
    <mergeCell ref="A27:I27"/>
    <mergeCell ref="A28:I28"/>
    <mergeCell ref="A29:B29"/>
    <mergeCell ref="A30:B30"/>
    <mergeCell ref="A44:E44"/>
    <mergeCell ref="A37:E37"/>
    <mergeCell ref="F37:G37"/>
    <mergeCell ref="H37:I37"/>
    <mergeCell ref="A38:E38"/>
    <mergeCell ref="A39:E39"/>
    <mergeCell ref="A40:E40"/>
    <mergeCell ref="A41:E41"/>
    <mergeCell ref="A42:I42"/>
    <mergeCell ref="A43:E43"/>
    <mergeCell ref="F43:G43"/>
    <mergeCell ref="H43:I43"/>
    <mergeCell ref="A45:E45"/>
    <mergeCell ref="A46:E46"/>
    <mergeCell ref="A47:E47"/>
    <mergeCell ref="A48:E48"/>
    <mergeCell ref="A49:B49"/>
    <mergeCell ref="H50:I50"/>
    <mergeCell ref="A51:G51"/>
    <mergeCell ref="H51:I51"/>
    <mergeCell ref="A52:B52"/>
    <mergeCell ref="A53:I53"/>
    <mergeCell ref="A50:G5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03DC-2A84-4BCE-A288-02D989C0BBDA}">
  <dimension ref="A1:A36"/>
  <sheetViews>
    <sheetView workbookViewId="0">
      <selection activeCell="C16" sqref="C16"/>
    </sheetView>
  </sheetViews>
  <sheetFormatPr defaultRowHeight="15" x14ac:dyDescent="0.25"/>
  <sheetData>
    <row r="1" spans="1:1" x14ac:dyDescent="0.25">
      <c r="A1" s="167" t="s">
        <v>292</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262</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278</v>
      </c>
    </row>
    <row r="24" spans="1:1" x14ac:dyDescent="0.25">
      <c r="A24" t="s">
        <v>279</v>
      </c>
    </row>
    <row r="25" spans="1:1" x14ac:dyDescent="0.25">
      <c r="A25" t="s">
        <v>280</v>
      </c>
    </row>
    <row r="26" spans="1:1" x14ac:dyDescent="0.25">
      <c r="A26" t="s">
        <v>281</v>
      </c>
    </row>
    <row r="27" spans="1:1" x14ac:dyDescent="0.25">
      <c r="A27" t="s">
        <v>282</v>
      </c>
    </row>
    <row r="28" spans="1:1" x14ac:dyDescent="0.25">
      <c r="A28" t="s">
        <v>283</v>
      </c>
    </row>
    <row r="29" spans="1:1" x14ac:dyDescent="0.25">
      <c r="A29" t="s">
        <v>284</v>
      </c>
    </row>
    <row r="30" spans="1:1" x14ac:dyDescent="0.25">
      <c r="A30" t="s">
        <v>285</v>
      </c>
    </row>
    <row r="31" spans="1:1" x14ac:dyDescent="0.25">
      <c r="A31" t="s">
        <v>286</v>
      </c>
    </row>
    <row r="32" spans="1:1" x14ac:dyDescent="0.25">
      <c r="A32" t="s">
        <v>287</v>
      </c>
    </row>
    <row r="33" spans="1:1" x14ac:dyDescent="0.25">
      <c r="A33" t="s">
        <v>288</v>
      </c>
    </row>
    <row r="34" spans="1:1" x14ac:dyDescent="0.25">
      <c r="A34" t="s">
        <v>289</v>
      </c>
    </row>
    <row r="35" spans="1:1" x14ac:dyDescent="0.25">
      <c r="A35" t="s">
        <v>290</v>
      </c>
    </row>
    <row r="36" spans="1:1" x14ac:dyDescent="0.25">
      <c r="A36"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20"/>
  <sheetViews>
    <sheetView topLeftCell="A2" zoomScale="85" zoomScaleNormal="85" workbookViewId="0">
      <selection activeCell="N4" sqref="N4"/>
    </sheetView>
  </sheetViews>
  <sheetFormatPr defaultColWidth="8.85546875" defaultRowHeight="12.75" x14ac:dyDescent="0.2"/>
  <cols>
    <col min="1" max="1" width="4.28515625" style="12" customWidth="1"/>
    <col min="2" max="13" width="8.85546875" style="12"/>
    <col min="14" max="16" width="27.28515625" style="12" customWidth="1"/>
    <col min="17" max="16384" width="8.85546875" style="12"/>
  </cols>
  <sheetData>
    <row r="1" spans="2:16" ht="13.5" thickBot="1" x14ac:dyDescent="0.25"/>
    <row r="2" spans="2:16" ht="99.75" customHeight="1" thickBot="1" x14ac:dyDescent="0.25">
      <c r="B2" s="218" t="s">
        <v>226</v>
      </c>
      <c r="C2" s="219"/>
      <c r="D2" s="219"/>
      <c r="E2" s="219"/>
      <c r="F2" s="219"/>
      <c r="G2" s="219"/>
      <c r="H2" s="219"/>
      <c r="I2" s="219"/>
      <c r="J2" s="219"/>
      <c r="K2" s="219"/>
      <c r="L2" s="219"/>
      <c r="M2" s="219"/>
      <c r="N2" s="219"/>
      <c r="O2" s="219"/>
      <c r="P2" s="220"/>
    </row>
    <row r="3" spans="2:16" ht="30.6" customHeight="1" x14ac:dyDescent="0.2">
      <c r="B3" s="20" t="s">
        <v>6</v>
      </c>
      <c r="C3" s="221" t="s">
        <v>7</v>
      </c>
      <c r="D3" s="222"/>
      <c r="E3" s="222"/>
      <c r="F3" s="222"/>
      <c r="G3" s="222"/>
      <c r="H3" s="222"/>
      <c r="I3" s="222"/>
      <c r="J3" s="222"/>
      <c r="K3" s="222"/>
      <c r="L3" s="222"/>
      <c r="M3" s="223"/>
      <c r="N3" s="22" t="s">
        <v>175</v>
      </c>
      <c r="O3" s="22" t="s">
        <v>174</v>
      </c>
      <c r="P3" s="23" t="s">
        <v>173</v>
      </c>
    </row>
    <row r="4" spans="2:16" ht="72.75" customHeight="1" x14ac:dyDescent="0.2">
      <c r="B4" s="21" t="s">
        <v>8</v>
      </c>
      <c r="C4" s="224" t="s">
        <v>223</v>
      </c>
      <c r="D4" s="225"/>
      <c r="E4" s="225"/>
      <c r="F4" s="225"/>
      <c r="G4" s="225"/>
      <c r="H4" s="225"/>
      <c r="I4" s="225"/>
      <c r="J4" s="225"/>
      <c r="K4" s="225"/>
      <c r="L4" s="225"/>
      <c r="M4" s="226"/>
      <c r="N4" s="24">
        <f>SUM(N5:N10)</f>
        <v>0</v>
      </c>
      <c r="O4" s="24">
        <f>SUM(O5:O10)</f>
        <v>0</v>
      </c>
      <c r="P4" s="24">
        <f>SUM(P5:P10)</f>
        <v>0</v>
      </c>
    </row>
    <row r="5" spans="2:16" ht="16.149999999999999" customHeight="1" x14ac:dyDescent="0.2">
      <c r="B5" s="33"/>
      <c r="C5" s="215" t="s">
        <v>176</v>
      </c>
      <c r="D5" s="216"/>
      <c r="E5" s="216"/>
      <c r="F5" s="216"/>
      <c r="G5" s="216"/>
      <c r="H5" s="216"/>
      <c r="I5" s="216"/>
      <c r="J5" s="216"/>
      <c r="K5" s="216"/>
      <c r="L5" s="216"/>
      <c r="M5" s="217"/>
      <c r="N5" s="25"/>
      <c r="O5" s="25"/>
      <c r="P5" s="26"/>
    </row>
    <row r="6" spans="2:16" ht="12.6" customHeight="1" x14ac:dyDescent="0.2">
      <c r="B6" s="33"/>
      <c r="C6" s="215" t="s">
        <v>176</v>
      </c>
      <c r="D6" s="216"/>
      <c r="E6" s="216"/>
      <c r="F6" s="216"/>
      <c r="G6" s="216"/>
      <c r="H6" s="216"/>
      <c r="I6" s="216"/>
      <c r="J6" s="216"/>
      <c r="K6" s="216"/>
      <c r="L6" s="216"/>
      <c r="M6" s="217"/>
      <c r="N6" s="25"/>
      <c r="O6" s="25"/>
      <c r="P6" s="26"/>
    </row>
    <row r="7" spans="2:16" ht="12.6" customHeight="1" x14ac:dyDescent="0.2">
      <c r="B7" s="33"/>
      <c r="C7" s="215" t="s">
        <v>176</v>
      </c>
      <c r="D7" s="216"/>
      <c r="E7" s="216"/>
      <c r="F7" s="216"/>
      <c r="G7" s="216"/>
      <c r="H7" s="216"/>
      <c r="I7" s="216"/>
      <c r="J7" s="216"/>
      <c r="K7" s="216"/>
      <c r="L7" s="216"/>
      <c r="M7" s="217"/>
      <c r="N7" s="25"/>
      <c r="O7" s="25"/>
      <c r="P7" s="26"/>
    </row>
    <row r="8" spans="2:16" x14ac:dyDescent="0.2">
      <c r="B8" s="136"/>
      <c r="C8" s="204" t="s">
        <v>9</v>
      </c>
      <c r="D8" s="205"/>
      <c r="E8" s="205"/>
      <c r="F8" s="205"/>
      <c r="G8" s="205"/>
      <c r="H8" s="205"/>
      <c r="I8" s="205"/>
      <c r="J8" s="205"/>
      <c r="K8" s="205"/>
      <c r="L8" s="205"/>
      <c r="M8" s="206"/>
      <c r="N8" s="137"/>
      <c r="O8" s="137"/>
      <c r="P8" s="138"/>
    </row>
    <row r="9" spans="2:16" ht="12.6" customHeight="1" x14ac:dyDescent="0.2">
      <c r="B9" s="136"/>
      <c r="C9" s="204" t="s">
        <v>9</v>
      </c>
      <c r="D9" s="205"/>
      <c r="E9" s="205"/>
      <c r="F9" s="205"/>
      <c r="G9" s="205"/>
      <c r="H9" s="205"/>
      <c r="I9" s="205"/>
      <c r="J9" s="205"/>
      <c r="K9" s="205"/>
      <c r="L9" s="205"/>
      <c r="M9" s="206"/>
      <c r="N9" s="137"/>
      <c r="O9" s="137"/>
      <c r="P9" s="138"/>
    </row>
    <row r="10" spans="2:16" ht="13.15" customHeight="1" thickBot="1" x14ac:dyDescent="0.25">
      <c r="B10" s="139"/>
      <c r="C10" s="207" t="s">
        <v>9</v>
      </c>
      <c r="D10" s="208"/>
      <c r="E10" s="208"/>
      <c r="F10" s="208"/>
      <c r="G10" s="208"/>
      <c r="H10" s="208"/>
      <c r="I10" s="208"/>
      <c r="J10" s="208"/>
      <c r="K10" s="208"/>
      <c r="L10" s="208"/>
      <c r="M10" s="209"/>
      <c r="N10" s="140"/>
      <c r="O10" s="140"/>
      <c r="P10" s="141"/>
    </row>
    <row r="11" spans="2:16" ht="13.5" thickBot="1" x14ac:dyDescent="0.25">
      <c r="B11" s="210"/>
      <c r="C11" s="211"/>
      <c r="D11" s="211"/>
      <c r="E11" s="211"/>
      <c r="F11" s="211"/>
      <c r="G11" s="211"/>
      <c r="H11" s="211"/>
      <c r="I11" s="211"/>
      <c r="J11" s="211"/>
      <c r="K11" s="211"/>
      <c r="L11" s="211"/>
      <c r="M11" s="211"/>
      <c r="N11" s="211"/>
      <c r="O11" s="211"/>
      <c r="P11" s="212"/>
    </row>
    <row r="12" spans="2:16" ht="95.45" customHeight="1" thickBot="1" x14ac:dyDescent="0.25">
      <c r="B12" s="49" t="s">
        <v>10</v>
      </c>
      <c r="C12" s="213" t="s">
        <v>225</v>
      </c>
      <c r="D12" s="214"/>
      <c r="E12" s="214"/>
      <c r="F12" s="214"/>
      <c r="G12" s="214"/>
      <c r="H12" s="214"/>
      <c r="I12" s="214"/>
      <c r="J12" s="214"/>
      <c r="K12" s="214"/>
      <c r="L12" s="214"/>
      <c r="M12" s="214"/>
      <c r="N12" s="29" t="e">
        <f>SUM(N5:N7)/N4*100</f>
        <v>#DIV/0!</v>
      </c>
      <c r="O12" s="29" t="e">
        <f>SUM(O5:O7)/O4*100</f>
        <v>#DIV/0!</v>
      </c>
      <c r="P12" s="30" t="e">
        <f>SUM(P5:P7)/P4*100</f>
        <v>#DIV/0!</v>
      </c>
    </row>
    <row r="13" spans="2:16" ht="13.5" thickBot="1" x14ac:dyDescent="0.25">
      <c r="B13" s="230"/>
      <c r="C13" s="231"/>
      <c r="D13" s="231"/>
      <c r="E13" s="231"/>
      <c r="F13" s="231"/>
      <c r="G13" s="231"/>
      <c r="H13" s="231"/>
      <c r="I13" s="231"/>
      <c r="J13" s="231"/>
      <c r="K13" s="231"/>
      <c r="L13" s="231"/>
      <c r="M13" s="231"/>
      <c r="N13" s="231"/>
      <c r="O13" s="231"/>
      <c r="P13" s="232"/>
    </row>
    <row r="14" spans="2:16" ht="80.25" customHeight="1" thickBot="1" x14ac:dyDescent="0.25">
      <c r="B14" s="36" t="s">
        <v>11</v>
      </c>
      <c r="C14" s="233" t="s">
        <v>224</v>
      </c>
      <c r="D14" s="234"/>
      <c r="E14" s="234"/>
      <c r="F14" s="234"/>
      <c r="G14" s="234"/>
      <c r="H14" s="234"/>
      <c r="I14" s="234"/>
      <c r="J14" s="234"/>
      <c r="K14" s="234"/>
      <c r="L14" s="234"/>
      <c r="M14" s="234"/>
      <c r="N14" s="47" t="s">
        <v>12</v>
      </c>
      <c r="O14" s="54">
        <f>SUM(O15:O18)</f>
        <v>0</v>
      </c>
      <c r="P14" s="48">
        <f>SUM(P15:P18)</f>
        <v>0</v>
      </c>
    </row>
    <row r="15" spans="2:16" ht="12.6" customHeight="1" x14ac:dyDescent="0.2">
      <c r="B15" s="50"/>
      <c r="C15" s="227" t="s">
        <v>211</v>
      </c>
      <c r="D15" s="228"/>
      <c r="E15" s="228"/>
      <c r="F15" s="228"/>
      <c r="G15" s="228"/>
      <c r="H15" s="228"/>
      <c r="I15" s="228"/>
      <c r="J15" s="228"/>
      <c r="K15" s="228"/>
      <c r="L15" s="228"/>
      <c r="M15" s="229"/>
      <c r="N15" s="51" t="s">
        <v>12</v>
      </c>
      <c r="O15" s="52"/>
      <c r="P15" s="53"/>
    </row>
    <row r="16" spans="2:16" ht="12.6" customHeight="1" x14ac:dyDescent="0.2">
      <c r="B16" s="34"/>
      <c r="C16" s="227" t="s">
        <v>211</v>
      </c>
      <c r="D16" s="228"/>
      <c r="E16" s="228"/>
      <c r="F16" s="228"/>
      <c r="G16" s="228"/>
      <c r="H16" s="228"/>
      <c r="I16" s="228"/>
      <c r="J16" s="228"/>
      <c r="K16" s="228"/>
      <c r="L16" s="228"/>
      <c r="M16" s="229"/>
      <c r="N16" s="31" t="s">
        <v>12</v>
      </c>
      <c r="O16" s="25"/>
      <c r="P16" s="26"/>
    </row>
    <row r="17" spans="2:16" ht="12.6" customHeight="1" x14ac:dyDescent="0.2">
      <c r="B17" s="34"/>
      <c r="C17" s="227" t="s">
        <v>211</v>
      </c>
      <c r="D17" s="228"/>
      <c r="E17" s="228"/>
      <c r="F17" s="228"/>
      <c r="G17" s="228"/>
      <c r="H17" s="228"/>
      <c r="I17" s="228"/>
      <c r="J17" s="228"/>
      <c r="K17" s="228"/>
      <c r="L17" s="228"/>
      <c r="M17" s="229"/>
      <c r="N17" s="31" t="s">
        <v>12</v>
      </c>
      <c r="O17" s="25"/>
      <c r="P17" s="26"/>
    </row>
    <row r="18" spans="2:16" ht="13.15" customHeight="1" thickBot="1" x14ac:dyDescent="0.25">
      <c r="B18" s="35"/>
      <c r="C18" s="227" t="s">
        <v>211</v>
      </c>
      <c r="D18" s="228"/>
      <c r="E18" s="228"/>
      <c r="F18" s="228"/>
      <c r="G18" s="228"/>
      <c r="H18" s="228"/>
      <c r="I18" s="228"/>
      <c r="J18" s="228"/>
      <c r="K18" s="228"/>
      <c r="L18" s="228"/>
      <c r="M18" s="229"/>
      <c r="N18" s="32" t="s">
        <v>12</v>
      </c>
      <c r="O18" s="27"/>
      <c r="P18" s="28"/>
    </row>
    <row r="19" spans="2:16" ht="13.5" thickBot="1" x14ac:dyDescent="0.25"/>
    <row r="20" spans="2:16" ht="50.25" customHeight="1" thickBot="1" x14ac:dyDescent="0.25">
      <c r="B20" s="36" t="s">
        <v>177</v>
      </c>
      <c r="C20" s="235" t="s">
        <v>222</v>
      </c>
      <c r="D20" s="236"/>
      <c r="E20" s="236"/>
      <c r="F20" s="236"/>
      <c r="G20" s="236"/>
      <c r="H20" s="236"/>
      <c r="I20" s="236"/>
      <c r="J20" s="236"/>
      <c r="K20" s="236"/>
      <c r="L20" s="236"/>
      <c r="M20" s="236"/>
      <c r="N20" s="47" t="s">
        <v>12</v>
      </c>
      <c r="O20" s="47" t="s">
        <v>12</v>
      </c>
      <c r="P20" s="48">
        <f>(O14+P14)/2</f>
        <v>0</v>
      </c>
    </row>
  </sheetData>
  <mergeCells count="18">
    <mergeCell ref="C18:M18"/>
    <mergeCell ref="B13:P13"/>
    <mergeCell ref="C14:M14"/>
    <mergeCell ref="C15:M15"/>
    <mergeCell ref="C20:M20"/>
    <mergeCell ref="C16:M16"/>
    <mergeCell ref="C17:M17"/>
    <mergeCell ref="C7:M7"/>
    <mergeCell ref="B2:P2"/>
    <mergeCell ref="C3:M3"/>
    <mergeCell ref="C4:M4"/>
    <mergeCell ref="C5:M5"/>
    <mergeCell ref="C6:M6"/>
    <mergeCell ref="C8:M8"/>
    <mergeCell ref="C9:M9"/>
    <mergeCell ref="C10:M10"/>
    <mergeCell ref="B11:P11"/>
    <mergeCell ref="C12:M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7"/>
  <sheetViews>
    <sheetView workbookViewId="0">
      <selection activeCell="D7" sqref="D7"/>
    </sheetView>
  </sheetViews>
  <sheetFormatPr defaultColWidth="8.85546875" defaultRowHeight="12.75" x14ac:dyDescent="0.2"/>
  <cols>
    <col min="1" max="1" width="4.7109375" style="12" customWidth="1"/>
    <col min="2" max="2" width="8.85546875" style="12"/>
    <col min="3" max="3" width="65.85546875" style="12" customWidth="1"/>
    <col min="4" max="4" width="46" style="12" customWidth="1"/>
    <col min="5" max="16384" width="8.85546875" style="12"/>
  </cols>
  <sheetData>
    <row r="1" spans="2:7" ht="36" customHeight="1" thickBot="1" x14ac:dyDescent="0.25">
      <c r="B1" s="237" t="s">
        <v>228</v>
      </c>
      <c r="C1" s="237"/>
      <c r="D1" s="237"/>
    </row>
    <row r="2" spans="2:7" ht="83.25" customHeight="1" x14ac:dyDescent="0.2">
      <c r="B2" s="238" t="s">
        <v>301</v>
      </c>
      <c r="C2" s="239"/>
      <c r="D2" s="240"/>
    </row>
    <row r="3" spans="2:7" ht="14.45" customHeight="1" x14ac:dyDescent="0.2">
      <c r="B3" s="170"/>
      <c r="C3" s="170"/>
      <c r="D3" s="170"/>
    </row>
    <row r="4" spans="2:7" ht="95.45" customHeight="1" x14ac:dyDescent="0.2">
      <c r="B4" s="171" t="s">
        <v>14</v>
      </c>
      <c r="C4" s="171" t="s">
        <v>297</v>
      </c>
      <c r="D4" s="171" t="s">
        <v>295</v>
      </c>
    </row>
    <row r="5" spans="2:7" ht="36.75" customHeight="1" x14ac:dyDescent="0.2">
      <c r="B5" s="37" t="s">
        <v>296</v>
      </c>
      <c r="C5" s="37" t="s">
        <v>298</v>
      </c>
      <c r="D5" s="172">
        <f>Skaičiavimai!C13</f>
        <v>0</v>
      </c>
      <c r="E5" s="62"/>
      <c r="F5" s="62"/>
      <c r="G5" s="62"/>
    </row>
    <row r="6" spans="2:7" ht="26.25" thickBot="1" x14ac:dyDescent="0.25">
      <c r="B6" s="37"/>
      <c r="C6" s="37" t="s">
        <v>299</v>
      </c>
      <c r="D6" s="175">
        <f>D5-D7</f>
        <v>0</v>
      </c>
      <c r="E6" s="62"/>
      <c r="F6" s="62"/>
      <c r="G6" s="62"/>
    </row>
    <row r="7" spans="2:7" ht="39" thickBot="1" x14ac:dyDescent="0.25">
      <c r="B7" s="173" t="s">
        <v>300</v>
      </c>
      <c r="C7" s="174" t="s">
        <v>302</v>
      </c>
      <c r="D7" s="176">
        <f>Skaičiavimai!C27</f>
        <v>0</v>
      </c>
      <c r="E7" s="62"/>
      <c r="F7" s="62"/>
      <c r="G7" s="62"/>
    </row>
  </sheetData>
  <mergeCells count="2">
    <mergeCell ref="B1:D1"/>
    <mergeCell ref="B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64F73-6772-4C66-83CA-A5E4ABABD84C}">
  <dimension ref="B1:H11"/>
  <sheetViews>
    <sheetView topLeftCell="A4" workbookViewId="0">
      <selection activeCell="C7" sqref="C7"/>
    </sheetView>
  </sheetViews>
  <sheetFormatPr defaultColWidth="8.85546875" defaultRowHeight="12.75" x14ac:dyDescent="0.2"/>
  <cols>
    <col min="1" max="1" width="4.7109375" style="12" customWidth="1"/>
    <col min="2" max="2" width="8.85546875" style="12"/>
    <col min="3" max="3" width="65.85546875" style="12" customWidth="1"/>
    <col min="4" max="4" width="46" style="12" customWidth="1"/>
    <col min="5" max="5" width="33" style="12" bestFit="1" customWidth="1"/>
    <col min="6" max="6" width="24.28515625" style="12" customWidth="1"/>
    <col min="7" max="16384" width="8.85546875" style="12"/>
  </cols>
  <sheetData>
    <row r="1" spans="2:8" ht="13.5" thickBot="1" x14ac:dyDescent="0.25"/>
    <row r="2" spans="2:8" ht="83.25" customHeight="1" x14ac:dyDescent="0.2">
      <c r="B2" s="238" t="s">
        <v>308</v>
      </c>
      <c r="C2" s="239"/>
      <c r="D2" s="240"/>
    </row>
    <row r="3" spans="2:8" ht="14.45" customHeight="1" x14ac:dyDescent="0.2">
      <c r="B3" s="170"/>
      <c r="C3" s="170"/>
      <c r="D3" s="170"/>
    </row>
    <row r="4" spans="2:8" ht="95.45" customHeight="1" x14ac:dyDescent="0.2">
      <c r="B4" s="171">
        <v>3</v>
      </c>
      <c r="C4" s="171" t="s">
        <v>304</v>
      </c>
      <c r="D4" s="171" t="s">
        <v>303</v>
      </c>
    </row>
    <row r="5" spans="2:8" ht="36.75" customHeight="1" x14ac:dyDescent="0.2">
      <c r="B5" s="37" t="s">
        <v>309</v>
      </c>
      <c r="C5" s="37" t="s">
        <v>305</v>
      </c>
      <c r="D5" s="112"/>
      <c r="F5" s="62"/>
      <c r="G5" s="62"/>
      <c r="H5" s="62"/>
    </row>
    <row r="6" spans="2:8" ht="25.5" x14ac:dyDescent="0.2">
      <c r="B6" s="37" t="s">
        <v>310</v>
      </c>
      <c r="C6" s="37" t="s">
        <v>306</v>
      </c>
      <c r="D6" s="112"/>
      <c r="F6" s="62"/>
      <c r="G6" s="62"/>
      <c r="H6" s="62"/>
    </row>
    <row r="7" spans="2:8" ht="38.25" x14ac:dyDescent="0.2">
      <c r="B7" s="37" t="s">
        <v>311</v>
      </c>
      <c r="C7" s="169" t="s">
        <v>307</v>
      </c>
      <c r="D7" s="112"/>
      <c r="F7" s="62"/>
      <c r="G7" s="62"/>
      <c r="H7" s="62"/>
    </row>
    <row r="9" spans="2:8" ht="13.5" thickBot="1" x14ac:dyDescent="0.25"/>
    <row r="10" spans="2:8" ht="99" customHeight="1" thickBot="1" x14ac:dyDescent="0.25">
      <c r="C10" s="241" t="s">
        <v>312</v>
      </c>
    </row>
    <row r="11" spans="2:8" x14ac:dyDescent="0.2">
      <c r="C11" s="242"/>
    </row>
  </sheetData>
  <mergeCells count="2">
    <mergeCell ref="B2:D2"/>
    <mergeCell ref="C10:C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9"/>
  <sheetViews>
    <sheetView workbookViewId="0">
      <selection activeCell="B1" sqref="B1:D1"/>
    </sheetView>
  </sheetViews>
  <sheetFormatPr defaultColWidth="8.85546875" defaultRowHeight="12.75" x14ac:dyDescent="0.2"/>
  <cols>
    <col min="1" max="1" width="4.7109375" style="12" customWidth="1"/>
    <col min="2" max="2" width="7.5703125" style="12" customWidth="1"/>
    <col min="3" max="3" width="80.28515625" style="12" customWidth="1"/>
    <col min="4" max="4" width="40.28515625" style="12" customWidth="1"/>
    <col min="5" max="16384" width="8.85546875" style="12"/>
  </cols>
  <sheetData>
    <row r="1" spans="2:5" x14ac:dyDescent="0.2">
      <c r="B1" s="243" t="s">
        <v>228</v>
      </c>
      <c r="C1" s="243"/>
      <c r="D1" s="243"/>
    </row>
    <row r="2" spans="2:5" ht="13.5" thickBot="1" x14ac:dyDescent="0.25">
      <c r="B2" s="148"/>
      <c r="C2" s="148"/>
      <c r="D2" s="148"/>
    </row>
    <row r="3" spans="2:5" ht="13.5" thickBot="1" x14ac:dyDescent="0.25">
      <c r="B3" s="244" t="s">
        <v>227</v>
      </c>
      <c r="C3" s="245"/>
      <c r="D3" s="246"/>
    </row>
    <row r="4" spans="2:5" ht="38.25" x14ac:dyDescent="0.2">
      <c r="B4" s="149" t="s">
        <v>19</v>
      </c>
      <c r="C4" s="150" t="s">
        <v>229</v>
      </c>
      <c r="D4" s="151" t="s">
        <v>230</v>
      </c>
    </row>
    <row r="5" spans="2:5" x14ac:dyDescent="0.2">
      <c r="B5" s="39" t="s">
        <v>231</v>
      </c>
      <c r="C5" s="143" t="s">
        <v>15</v>
      </c>
      <c r="D5" s="40">
        <f>SUM(D6:D14)</f>
        <v>0</v>
      </c>
    </row>
    <row r="6" spans="2:5" x14ac:dyDescent="0.2">
      <c r="B6" s="39" t="s">
        <v>232</v>
      </c>
      <c r="C6" s="37" t="s">
        <v>16</v>
      </c>
      <c r="D6" s="43">
        <f>Skaičiavimai!I27</f>
        <v>0</v>
      </c>
    </row>
    <row r="7" spans="2:5" x14ac:dyDescent="0.2">
      <c r="B7" s="39" t="s">
        <v>233</v>
      </c>
      <c r="C7" s="37" t="s">
        <v>17</v>
      </c>
      <c r="D7" s="43">
        <f>Skaičiavimai!J27</f>
        <v>0</v>
      </c>
    </row>
    <row r="8" spans="2:5" x14ac:dyDescent="0.2">
      <c r="B8" s="41" t="s">
        <v>234</v>
      </c>
      <c r="C8" s="37" t="s">
        <v>18</v>
      </c>
      <c r="D8" s="43">
        <f>Skaičiavimai!K27</f>
        <v>0</v>
      </c>
    </row>
    <row r="9" spans="2:5" x14ac:dyDescent="0.2">
      <c r="B9" s="41" t="s">
        <v>235</v>
      </c>
      <c r="C9" s="37" t="s">
        <v>21</v>
      </c>
      <c r="D9" s="44">
        <f>Skaičiavimai!L27</f>
        <v>0</v>
      </c>
    </row>
    <row r="10" spans="2:5" x14ac:dyDescent="0.2">
      <c r="B10" s="41" t="s">
        <v>236</v>
      </c>
      <c r="C10" s="37" t="s">
        <v>22</v>
      </c>
      <c r="D10" s="44">
        <f>Skaičiavimai!M27</f>
        <v>0</v>
      </c>
    </row>
    <row r="11" spans="2:5" x14ac:dyDescent="0.2">
      <c r="B11" s="41" t="s">
        <v>237</v>
      </c>
      <c r="C11" s="38" t="s">
        <v>23</v>
      </c>
      <c r="D11" s="44">
        <f>Skaičiavimai!N27</f>
        <v>0</v>
      </c>
    </row>
    <row r="12" spans="2:5" x14ac:dyDescent="0.2">
      <c r="B12" s="39" t="s">
        <v>238</v>
      </c>
      <c r="C12" s="38" t="s">
        <v>24</v>
      </c>
      <c r="D12" s="44">
        <f>Skaičiavimai!O27</f>
        <v>0</v>
      </c>
    </row>
    <row r="13" spans="2:5" ht="25.5" x14ac:dyDescent="0.2">
      <c r="B13" s="39" t="s">
        <v>239</v>
      </c>
      <c r="C13" s="37" t="s">
        <v>217</v>
      </c>
      <c r="D13" s="43">
        <f>Skaičiavimai!P27</f>
        <v>0</v>
      </c>
      <c r="E13" s="142"/>
    </row>
    <row r="14" spans="2:5" ht="26.25" thickBot="1" x14ac:dyDescent="0.25">
      <c r="B14" s="42" t="s">
        <v>240</v>
      </c>
      <c r="C14" s="145" t="s">
        <v>216</v>
      </c>
      <c r="D14" s="146">
        <f>Skaičiavimai!Q27</f>
        <v>0</v>
      </c>
      <c r="E14" s="142"/>
    </row>
    <row r="15" spans="2:5" ht="13.5" thickBot="1" x14ac:dyDescent="0.25"/>
    <row r="16" spans="2:5" ht="26.25" thickBot="1" x14ac:dyDescent="0.25">
      <c r="C16" s="63" t="s">
        <v>215</v>
      </c>
    </row>
    <row r="19" spans="2:4" x14ac:dyDescent="0.2">
      <c r="B19" s="247"/>
      <c r="C19" s="247"/>
      <c r="D19" s="247"/>
    </row>
  </sheetData>
  <mergeCells count="3">
    <mergeCell ref="B1:D1"/>
    <mergeCell ref="B3:D3"/>
    <mergeCell ref="B19:D1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topLeftCell="A14" zoomScale="80" zoomScaleNormal="80" workbookViewId="0">
      <selection activeCell="G18" sqref="G18"/>
    </sheetView>
  </sheetViews>
  <sheetFormatPr defaultColWidth="8.85546875" defaultRowHeight="11.25" x14ac:dyDescent="0.15"/>
  <cols>
    <col min="1" max="1" width="39.42578125" style="105" customWidth="1"/>
    <col min="2" max="2" width="16.7109375" style="105" customWidth="1"/>
    <col min="3" max="3" width="29.5703125" style="105" customWidth="1"/>
    <col min="4" max="4" width="8.85546875" style="105" bestFit="1"/>
    <col min="5" max="5" width="8.85546875" style="105"/>
    <col min="6" max="6" width="2.85546875" style="105" customWidth="1"/>
    <col min="7" max="7" width="29.85546875" style="105" customWidth="1"/>
    <col min="8" max="8" width="42.5703125" style="105" customWidth="1"/>
    <col min="9" max="9" width="17.85546875" style="105" customWidth="1"/>
    <col min="10" max="10" width="20.7109375" style="105" customWidth="1"/>
    <col min="11" max="15" width="17.85546875" style="105" customWidth="1"/>
    <col min="16" max="16" width="20.140625" style="105" customWidth="1"/>
    <col min="17" max="17" width="32.5703125" style="105" customWidth="1"/>
    <col min="18" max="16384" width="8.85546875" style="105"/>
  </cols>
  <sheetData>
    <row r="1" spans="1:17" ht="77.25" customHeight="1" x14ac:dyDescent="0.15">
      <c r="A1" s="248" t="s">
        <v>241</v>
      </c>
      <c r="B1" s="248"/>
      <c r="C1" s="248"/>
      <c r="D1" s="248"/>
      <c r="E1" s="248"/>
      <c r="F1" s="248"/>
      <c r="G1" s="248"/>
      <c r="H1" s="248"/>
      <c r="I1" s="248"/>
      <c r="J1" s="248"/>
      <c r="K1" s="248"/>
      <c r="L1" s="248"/>
      <c r="M1" s="248"/>
      <c r="N1" s="248"/>
      <c r="O1" s="248"/>
      <c r="P1" s="248"/>
    </row>
    <row r="2" spans="1:17" ht="12" thickBot="1" x14ac:dyDescent="0.2">
      <c r="H2" s="152"/>
      <c r="I2" s="153"/>
      <c r="J2" s="153"/>
      <c r="K2" s="153"/>
      <c r="L2" s="153"/>
      <c r="M2" s="153"/>
      <c r="N2" s="153"/>
      <c r="O2" s="153"/>
      <c r="P2" s="153"/>
      <c r="Q2" s="153"/>
    </row>
    <row r="3" spans="1:17" ht="68.25" thickBot="1" x14ac:dyDescent="0.2">
      <c r="A3" s="249" t="s">
        <v>213</v>
      </c>
      <c r="B3" s="250"/>
      <c r="C3" s="250"/>
      <c r="D3" s="154" t="s">
        <v>29</v>
      </c>
      <c r="H3" s="155" t="s">
        <v>212</v>
      </c>
      <c r="I3" s="156" t="s">
        <v>193</v>
      </c>
      <c r="J3" s="156" t="s">
        <v>194</v>
      </c>
      <c r="K3" s="156" t="s">
        <v>195</v>
      </c>
      <c r="L3" s="156" t="s">
        <v>196</v>
      </c>
      <c r="M3" s="156" t="s">
        <v>197</v>
      </c>
      <c r="N3" s="156" t="s">
        <v>198</v>
      </c>
      <c r="O3" s="156" t="s">
        <v>199</v>
      </c>
      <c r="P3" s="157" t="s">
        <v>200</v>
      </c>
      <c r="Q3" s="157" t="s">
        <v>201</v>
      </c>
    </row>
    <row r="4" spans="1:17" ht="45" x14ac:dyDescent="0.15">
      <c r="A4" s="107" t="s">
        <v>30</v>
      </c>
      <c r="B4" s="108" t="s">
        <v>31</v>
      </c>
      <c r="C4" s="109">
        <f>I4</f>
        <v>0</v>
      </c>
      <c r="D4" s="110">
        <f>(C4*[1]Lapas1J!E23)</f>
        <v>0</v>
      </c>
      <c r="H4" s="111" t="s">
        <v>32</v>
      </c>
      <c r="I4" s="112"/>
      <c r="J4" s="112"/>
      <c r="K4" s="112"/>
      <c r="L4" s="112"/>
      <c r="M4" s="113"/>
      <c r="N4" s="113"/>
      <c r="O4" s="113"/>
      <c r="P4" s="112"/>
      <c r="Q4" s="112"/>
    </row>
    <row r="5" spans="1:17" ht="22.5" x14ac:dyDescent="0.15">
      <c r="A5" s="114" t="s">
        <v>33</v>
      </c>
      <c r="B5" s="115" t="s">
        <v>31</v>
      </c>
      <c r="C5" s="116">
        <f>J4</f>
        <v>0</v>
      </c>
      <c r="D5" s="117">
        <f>(C5*[1]Lapas1J!E17)</f>
        <v>0</v>
      </c>
      <c r="H5" s="158"/>
    </row>
    <row r="6" spans="1:17" ht="22.5" x14ac:dyDescent="0.15">
      <c r="A6" s="114" t="s">
        <v>34</v>
      </c>
      <c r="B6" s="115" t="s">
        <v>31</v>
      </c>
      <c r="C6" s="116">
        <f>K4</f>
        <v>0</v>
      </c>
      <c r="D6" s="117">
        <f>(C6*[1]Lapas1J!G30)</f>
        <v>0</v>
      </c>
      <c r="H6" s="158"/>
    </row>
    <row r="7" spans="1:17" ht="22.5" x14ac:dyDescent="0.15">
      <c r="A7" s="114" t="s">
        <v>35</v>
      </c>
      <c r="B7" s="115" t="s">
        <v>31</v>
      </c>
      <c r="C7" s="116">
        <f>L4</f>
        <v>0</v>
      </c>
      <c r="D7" s="117">
        <f>(C7*[1]Lapas1J!E20)</f>
        <v>0</v>
      </c>
      <c r="H7" s="158"/>
    </row>
    <row r="8" spans="1:17" ht="22.5" x14ac:dyDescent="0.15">
      <c r="A8" s="114" t="s">
        <v>36</v>
      </c>
      <c r="B8" s="115" t="s">
        <v>31</v>
      </c>
      <c r="C8" s="116">
        <f>M4</f>
        <v>0</v>
      </c>
      <c r="D8" s="117">
        <f>(C8*[1]Lapas1J!E25)</f>
        <v>0</v>
      </c>
      <c r="F8" s="158"/>
      <c r="G8" s="158"/>
    </row>
    <row r="9" spans="1:17" x14ac:dyDescent="0.15">
      <c r="A9" s="114" t="s">
        <v>37</v>
      </c>
      <c r="B9" s="115" t="s">
        <v>31</v>
      </c>
      <c r="C9" s="116">
        <f>N4</f>
        <v>0</v>
      </c>
      <c r="D9" s="117">
        <f>(C9*[1]Lapas1J!E22)</f>
        <v>0</v>
      </c>
      <c r="F9" s="158"/>
      <c r="G9" s="158"/>
    </row>
    <row r="10" spans="1:17" x14ac:dyDescent="0.15">
      <c r="A10" s="114" t="s">
        <v>38</v>
      </c>
      <c r="B10" s="115" t="s">
        <v>31</v>
      </c>
      <c r="C10" s="116">
        <f>O4</f>
        <v>0</v>
      </c>
      <c r="D10" s="117">
        <f>(C10*[1]Lapas1J!E18)</f>
        <v>0</v>
      </c>
      <c r="F10" s="158"/>
      <c r="G10" s="158"/>
    </row>
    <row r="11" spans="1:17" x14ac:dyDescent="0.15">
      <c r="A11" s="114" t="s">
        <v>39</v>
      </c>
      <c r="B11" s="115" t="s">
        <v>31</v>
      </c>
      <c r="C11" s="116">
        <f>P4</f>
        <v>0</v>
      </c>
      <c r="D11" s="117">
        <f>(C11*[1]Lapas1J!E24)</f>
        <v>0</v>
      </c>
      <c r="H11" s="158"/>
    </row>
    <row r="12" spans="1:17" ht="23.25" thickBot="1" x14ac:dyDescent="0.2">
      <c r="A12" s="118" t="s">
        <v>40</v>
      </c>
      <c r="B12" s="115" t="s">
        <v>31</v>
      </c>
      <c r="C12" s="119">
        <f>Q4</f>
        <v>0</v>
      </c>
      <c r="D12" s="120">
        <f>(C12*[1]Lapas1J!G31)</f>
        <v>0</v>
      </c>
      <c r="H12" s="159"/>
    </row>
    <row r="13" spans="1:17" ht="33.75" x14ac:dyDescent="0.15">
      <c r="A13" s="121" t="s">
        <v>41</v>
      </c>
      <c r="B13" s="122" t="s">
        <v>42</v>
      </c>
      <c r="C13" s="123">
        <f>SUM(D4:D12)</f>
        <v>0</v>
      </c>
      <c r="D13" s="124"/>
    </row>
    <row r="14" spans="1:17" ht="34.5" thickBot="1" x14ac:dyDescent="0.2">
      <c r="A14" s="125" t="s">
        <v>43</v>
      </c>
      <c r="B14" s="126" t="s">
        <v>31</v>
      </c>
      <c r="C14" s="127">
        <f>SUM(C4:C12)</f>
        <v>0</v>
      </c>
      <c r="D14" s="124"/>
    </row>
    <row r="16" spans="1:17" ht="12" thickBot="1" x14ac:dyDescent="0.2">
      <c r="A16" s="251"/>
      <c r="B16" s="251"/>
      <c r="C16" s="251"/>
    </row>
    <row r="17" spans="1:17" ht="90.75" thickBot="1" x14ac:dyDescent="0.2">
      <c r="A17" s="252" t="s">
        <v>214</v>
      </c>
      <c r="B17" s="253"/>
      <c r="C17" s="254"/>
      <c r="D17" s="160" t="s">
        <v>29</v>
      </c>
      <c r="G17" s="163" t="s">
        <v>256</v>
      </c>
      <c r="H17" s="163" t="s">
        <v>293</v>
      </c>
      <c r="I17" s="164" t="s">
        <v>202</v>
      </c>
      <c r="J17" s="164" t="s">
        <v>203</v>
      </c>
      <c r="K17" s="164" t="s">
        <v>204</v>
      </c>
      <c r="L17" s="164" t="s">
        <v>205</v>
      </c>
      <c r="M17" s="164" t="s">
        <v>206</v>
      </c>
      <c r="N17" s="164" t="s">
        <v>207</v>
      </c>
      <c r="O17" s="164" t="s">
        <v>208</v>
      </c>
      <c r="P17" s="164" t="s">
        <v>209</v>
      </c>
      <c r="Q17" s="164" t="s">
        <v>210</v>
      </c>
    </row>
    <row r="18" spans="1:17" ht="22.5" x14ac:dyDescent="0.15">
      <c r="A18" s="114" t="s">
        <v>44</v>
      </c>
      <c r="B18" s="115" t="s">
        <v>31</v>
      </c>
      <c r="C18" s="116">
        <f>I27</f>
        <v>0</v>
      </c>
      <c r="D18" s="110">
        <f>(C18*[1]Lapas1J!E23)</f>
        <v>0</v>
      </c>
      <c r="G18" s="168" t="s">
        <v>292</v>
      </c>
      <c r="H18" s="165" t="s">
        <v>46</v>
      </c>
      <c r="I18" s="112">
        <v>0</v>
      </c>
      <c r="J18" s="112"/>
      <c r="K18" s="112"/>
      <c r="L18" s="112"/>
      <c r="M18" s="112"/>
      <c r="N18" s="112"/>
      <c r="O18" s="112"/>
      <c r="P18" s="112"/>
      <c r="Q18" s="112"/>
    </row>
    <row r="19" spans="1:17" ht="33.75" x14ac:dyDescent="0.15">
      <c r="A19" s="114" t="s">
        <v>45</v>
      </c>
      <c r="B19" s="115" t="s">
        <v>31</v>
      </c>
      <c r="C19" s="116">
        <f>J27</f>
        <v>0</v>
      </c>
      <c r="D19" s="117">
        <f>(C19*[1]Lapas1J!E17)</f>
        <v>0</v>
      </c>
      <c r="G19" s="168" t="s">
        <v>292</v>
      </c>
      <c r="H19" s="165" t="s">
        <v>46</v>
      </c>
      <c r="I19" s="112"/>
      <c r="J19" s="112"/>
      <c r="K19" s="112"/>
      <c r="L19" s="112"/>
      <c r="M19" s="112"/>
      <c r="N19" s="112"/>
      <c r="O19" s="112"/>
      <c r="P19" s="112"/>
      <c r="Q19" s="112"/>
    </row>
    <row r="20" spans="1:17" ht="22.5" x14ac:dyDescent="0.15">
      <c r="A20" s="114" t="s">
        <v>47</v>
      </c>
      <c r="B20" s="115" t="s">
        <v>31</v>
      </c>
      <c r="C20" s="116">
        <f>K27</f>
        <v>0</v>
      </c>
      <c r="D20" s="117">
        <f>(C20*[1]Lapas1J!G30)</f>
        <v>0</v>
      </c>
      <c r="G20" s="168" t="s">
        <v>292</v>
      </c>
      <c r="H20" s="165" t="s">
        <v>46</v>
      </c>
      <c r="I20" s="112"/>
      <c r="J20" s="112"/>
      <c r="K20" s="112"/>
      <c r="L20" s="112"/>
      <c r="M20" s="112"/>
      <c r="N20" s="112"/>
      <c r="O20" s="112"/>
      <c r="P20" s="112"/>
      <c r="Q20" s="112"/>
    </row>
    <row r="21" spans="1:17" ht="22.5" x14ac:dyDescent="0.15">
      <c r="A21" s="114" t="s">
        <v>48</v>
      </c>
      <c r="B21" s="115" t="s">
        <v>31</v>
      </c>
      <c r="C21" s="116">
        <f>L27</f>
        <v>0</v>
      </c>
      <c r="D21" s="117">
        <f>(C21*[1]Lapas1!E20)</f>
        <v>0</v>
      </c>
      <c r="G21" s="168" t="s">
        <v>292</v>
      </c>
      <c r="H21" s="165" t="s">
        <v>46</v>
      </c>
      <c r="I21" s="112"/>
      <c r="J21" s="112"/>
      <c r="K21" s="112"/>
      <c r="L21" s="112"/>
      <c r="M21" s="112"/>
      <c r="N21" s="112"/>
      <c r="O21" s="112"/>
      <c r="P21" s="112"/>
      <c r="Q21" s="112"/>
    </row>
    <row r="22" spans="1:17" ht="22.5" x14ac:dyDescent="0.15">
      <c r="A22" s="114" t="s">
        <v>49</v>
      </c>
      <c r="B22" s="115" t="s">
        <v>31</v>
      </c>
      <c r="C22" s="116">
        <f>M27</f>
        <v>0</v>
      </c>
      <c r="D22" s="117">
        <f>(C22*[1]Lapas1J!E25)</f>
        <v>0</v>
      </c>
      <c r="G22" s="168" t="s">
        <v>292</v>
      </c>
      <c r="H22" s="165" t="s">
        <v>46</v>
      </c>
      <c r="I22" s="112"/>
      <c r="J22" s="112"/>
      <c r="K22" s="112"/>
      <c r="L22" s="112"/>
      <c r="M22" s="112"/>
      <c r="N22" s="112"/>
      <c r="O22" s="112"/>
      <c r="P22" s="112"/>
      <c r="Q22" s="112"/>
    </row>
    <row r="23" spans="1:17" ht="22.5" x14ac:dyDescent="0.15">
      <c r="A23" s="118" t="s">
        <v>50</v>
      </c>
      <c r="B23" s="115" t="s">
        <v>31</v>
      </c>
      <c r="C23" s="119">
        <f>N27</f>
        <v>0</v>
      </c>
      <c r="D23" s="117">
        <f>(C23*[1]Lapas1J!E22)</f>
        <v>0</v>
      </c>
      <c r="G23" s="168" t="s">
        <v>292</v>
      </c>
      <c r="H23" s="165" t="s">
        <v>46</v>
      </c>
      <c r="I23" s="112"/>
      <c r="J23" s="112"/>
      <c r="K23" s="112"/>
      <c r="L23" s="112"/>
      <c r="M23" s="112"/>
      <c r="N23" s="112"/>
      <c r="O23" s="112"/>
      <c r="P23" s="112"/>
      <c r="Q23" s="112"/>
    </row>
    <row r="24" spans="1:17" ht="22.5" x14ac:dyDescent="0.15">
      <c r="A24" s="118" t="s">
        <v>51</v>
      </c>
      <c r="B24" s="115" t="s">
        <v>31</v>
      </c>
      <c r="C24" s="119">
        <f>O27</f>
        <v>0</v>
      </c>
      <c r="D24" s="117">
        <f>(C24*[1]Lapas1J!E18)</f>
        <v>0</v>
      </c>
      <c r="G24" s="168" t="s">
        <v>292</v>
      </c>
      <c r="H24" s="165" t="s">
        <v>46</v>
      </c>
      <c r="I24" s="112"/>
      <c r="J24" s="112"/>
      <c r="K24" s="112"/>
      <c r="L24" s="112"/>
      <c r="M24" s="112"/>
      <c r="N24" s="112"/>
      <c r="O24" s="112"/>
      <c r="P24" s="112"/>
      <c r="Q24" s="112"/>
    </row>
    <row r="25" spans="1:17" ht="22.5" x14ac:dyDescent="0.15">
      <c r="A25" s="118" t="s">
        <v>52</v>
      </c>
      <c r="B25" s="128" t="s">
        <v>31</v>
      </c>
      <c r="C25" s="119">
        <f>P27</f>
        <v>0</v>
      </c>
      <c r="D25" s="129">
        <f>(C25*[1]Lapas1J!E24)</f>
        <v>0</v>
      </c>
      <c r="G25" s="168" t="s">
        <v>292</v>
      </c>
      <c r="H25" s="165" t="s">
        <v>46</v>
      </c>
      <c r="I25" s="112"/>
      <c r="J25" s="112"/>
      <c r="K25" s="112"/>
      <c r="L25" s="112"/>
      <c r="M25" s="112"/>
      <c r="N25" s="112"/>
      <c r="O25" s="112"/>
      <c r="P25" s="112"/>
      <c r="Q25" s="112"/>
    </row>
    <row r="26" spans="1:17" ht="23.25" thickBot="1" x14ac:dyDescent="0.2">
      <c r="A26" s="118" t="s">
        <v>53</v>
      </c>
      <c r="B26" s="128" t="s">
        <v>31</v>
      </c>
      <c r="C26" s="119">
        <f>Q27</f>
        <v>0</v>
      </c>
      <c r="D26" s="147">
        <f>(C26*[1]Lapas1J!G31)</f>
        <v>0</v>
      </c>
      <c r="E26" s="144"/>
      <c r="G26" s="168" t="s">
        <v>292</v>
      </c>
      <c r="H26" s="165" t="s">
        <v>46</v>
      </c>
      <c r="I26" s="112"/>
      <c r="J26" s="112"/>
      <c r="K26" s="112"/>
      <c r="L26" s="112"/>
      <c r="M26" s="112"/>
      <c r="N26" s="112"/>
      <c r="O26" s="112"/>
      <c r="P26" s="112"/>
      <c r="Q26" s="112"/>
    </row>
    <row r="27" spans="1:17" ht="45.75" thickBot="1" x14ac:dyDescent="0.2">
      <c r="A27" s="130" t="s">
        <v>54</v>
      </c>
      <c r="B27" s="131" t="s">
        <v>42</v>
      </c>
      <c r="C27" s="132">
        <f>SUM(D18:D26)</f>
        <v>0</v>
      </c>
      <c r="D27" s="124"/>
      <c r="G27" s="256" t="s">
        <v>55</v>
      </c>
      <c r="H27" s="257"/>
      <c r="I27" s="166">
        <f t="shared" ref="I27:P27" si="0">SUM(I18:I25)</f>
        <v>0</v>
      </c>
      <c r="J27" s="166">
        <f t="shared" si="0"/>
        <v>0</v>
      </c>
      <c r="K27" s="166">
        <f t="shared" si="0"/>
        <v>0</v>
      </c>
      <c r="L27" s="166">
        <f t="shared" si="0"/>
        <v>0</v>
      </c>
      <c r="M27" s="166">
        <f t="shared" si="0"/>
        <v>0</v>
      </c>
      <c r="N27" s="166">
        <f t="shared" si="0"/>
        <v>0</v>
      </c>
      <c r="O27" s="166">
        <f t="shared" si="0"/>
        <v>0</v>
      </c>
      <c r="P27" s="166">
        <f t="shared" si="0"/>
        <v>0</v>
      </c>
      <c r="Q27" s="166">
        <f>SUM(Q18:Q26)</f>
        <v>0</v>
      </c>
    </row>
    <row r="28" spans="1:17" ht="45.75" thickBot="1" x14ac:dyDescent="0.2">
      <c r="A28" s="133" t="s">
        <v>56</v>
      </c>
      <c r="B28" s="134" t="s">
        <v>31</v>
      </c>
      <c r="C28" s="135">
        <f>SUM(C18:C26)</f>
        <v>0</v>
      </c>
      <c r="D28" s="124"/>
      <c r="F28" s="106"/>
      <c r="G28" s="106"/>
      <c r="H28" s="124" t="s">
        <v>25</v>
      </c>
    </row>
    <row r="29" spans="1:17" x14ac:dyDescent="0.15">
      <c r="F29" s="161" t="s">
        <v>13</v>
      </c>
      <c r="G29" s="161"/>
      <c r="H29" s="162" t="s">
        <v>26</v>
      </c>
    </row>
    <row r="30" spans="1:17" x14ac:dyDescent="0.15">
      <c r="F30" s="161"/>
      <c r="G30" s="161"/>
      <c r="H30" s="162" t="s">
        <v>27</v>
      </c>
    </row>
    <row r="31" spans="1:17" x14ac:dyDescent="0.15">
      <c r="F31" s="161" t="s">
        <v>14</v>
      </c>
      <c r="G31" s="161"/>
      <c r="H31" s="162" t="s">
        <v>28</v>
      </c>
    </row>
    <row r="33" spans="8:17" ht="409.5" customHeight="1" x14ac:dyDescent="0.15">
      <c r="H33" s="255" t="s">
        <v>242</v>
      </c>
      <c r="I33" s="255"/>
      <c r="J33" s="255"/>
      <c r="K33" s="255"/>
      <c r="L33" s="255"/>
      <c r="M33" s="255"/>
      <c r="N33" s="255"/>
      <c r="O33" s="255"/>
      <c r="P33" s="255"/>
      <c r="Q33" s="255"/>
    </row>
  </sheetData>
  <mergeCells count="6">
    <mergeCell ref="A1:P1"/>
    <mergeCell ref="A3:C3"/>
    <mergeCell ref="A16:C16"/>
    <mergeCell ref="A17:C17"/>
    <mergeCell ref="H33:Q33"/>
    <mergeCell ref="G27:H27"/>
  </mergeCells>
  <hyperlinks>
    <hyperlink ref="H29" r:id="rId1" display="https://www.e-tar.lt/portal/lt/legalAct/TAR.A3AC13936022/asr" xr:uid="{1A1A4260-9E33-47B5-8E7D-825ABF621C83}"/>
    <hyperlink ref="H30" r:id="rId2" xr:uid="{BE324117-95F1-463E-A1F4-B33CD40C1B97}"/>
    <hyperlink ref="H31" r:id="rId3" display="https://aaa.lrv.lt/uploads/aaa/documents/files/NIR_2022 04 15 FINAL.pdf" xr:uid="{44232DFD-2D84-471F-A7E7-DA08D47EE9E2}"/>
  </hyperlinks>
  <pageMargins left="0.7" right="0.7" top="0.75" bottom="0.75" header="0.3" footer="0.3"/>
  <pageSetup paperSize="9"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711A5365-125E-47E1-BCC9-F96E6AA6C7FF}">
          <x14:formula1>
            <xm:f>'Tinkamos išlaidos'!$A$1:$A$36</xm:f>
          </x14:formula1>
          <xm:sqref>G18:G26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1"/>
  <sheetViews>
    <sheetView topLeftCell="A15" workbookViewId="0">
      <selection activeCell="E17" sqref="E17"/>
    </sheetView>
  </sheetViews>
  <sheetFormatPr defaultRowHeight="15" x14ac:dyDescent="0.25"/>
  <cols>
    <col min="2" max="2" width="36.42578125" customWidth="1"/>
    <col min="3" max="5" width="18" customWidth="1"/>
  </cols>
  <sheetData>
    <row r="1" spans="1:6" x14ac:dyDescent="0.25">
      <c r="A1" t="s">
        <v>57</v>
      </c>
    </row>
    <row r="3" spans="1:6" x14ac:dyDescent="0.25">
      <c r="A3" t="s">
        <v>58</v>
      </c>
      <c r="B3">
        <v>2.512E-2</v>
      </c>
      <c r="C3" t="s">
        <v>59</v>
      </c>
      <c r="D3" t="s">
        <v>60</v>
      </c>
      <c r="E3" t="s">
        <v>61</v>
      </c>
      <c r="F3" s="1" t="s">
        <v>28</v>
      </c>
    </row>
    <row r="4" spans="1:6" x14ac:dyDescent="0.25">
      <c r="A4" t="s">
        <v>62</v>
      </c>
      <c r="B4">
        <v>4.2909999999999997E-2</v>
      </c>
      <c r="C4" t="s">
        <v>59</v>
      </c>
      <c r="D4" t="s">
        <v>60</v>
      </c>
      <c r="E4" t="s">
        <v>61</v>
      </c>
      <c r="F4" s="1" t="s">
        <v>28</v>
      </c>
    </row>
    <row r="5" spans="1:6" x14ac:dyDescent="0.25">
      <c r="A5" t="s">
        <v>63</v>
      </c>
      <c r="B5">
        <v>10.4</v>
      </c>
      <c r="C5" t="s">
        <v>64</v>
      </c>
      <c r="D5" t="s">
        <v>60</v>
      </c>
      <c r="E5" t="s">
        <v>61</v>
      </c>
    </row>
    <row r="10" spans="1:6" x14ac:dyDescent="0.25">
      <c r="B10" t="s">
        <v>65</v>
      </c>
    </row>
    <row r="11" spans="1:6" x14ac:dyDescent="0.25">
      <c r="B11" s="1" t="s">
        <v>27</v>
      </c>
    </row>
    <row r="12" spans="1:6" ht="15.75" thickBot="1" x14ac:dyDescent="0.3"/>
    <row r="13" spans="1:6" ht="18.75" x14ac:dyDescent="0.25">
      <c r="A13" s="2" t="s">
        <v>66</v>
      </c>
      <c r="B13" s="258" t="s">
        <v>67</v>
      </c>
      <c r="C13" s="3" t="s">
        <v>68</v>
      </c>
      <c r="D13" s="3" t="s">
        <v>69</v>
      </c>
      <c r="E13" s="260" t="s">
        <v>70</v>
      </c>
    </row>
    <row r="14" spans="1:6" ht="16.5" thickBot="1" x14ac:dyDescent="0.3">
      <c r="A14" s="4" t="s">
        <v>71</v>
      </c>
      <c r="B14" s="259"/>
      <c r="C14" s="5" t="s">
        <v>72</v>
      </c>
      <c r="D14" s="5" t="s">
        <v>72</v>
      </c>
      <c r="E14" s="261"/>
    </row>
    <row r="15" spans="1:6" ht="27.6" customHeight="1" thickBot="1" x14ac:dyDescent="0.3">
      <c r="A15" s="4" t="s">
        <v>13</v>
      </c>
      <c r="B15" s="6" t="s">
        <v>73</v>
      </c>
      <c r="C15" s="5">
        <v>1.1000000000000001</v>
      </c>
      <c r="D15" s="5">
        <v>0</v>
      </c>
      <c r="E15" s="5">
        <v>0.28999999999999998</v>
      </c>
    </row>
    <row r="16" spans="1:6" ht="27.6" customHeight="1" thickBot="1" x14ac:dyDescent="0.3">
      <c r="A16" s="4" t="s">
        <v>14</v>
      </c>
      <c r="B16" s="6" t="s">
        <v>74</v>
      </c>
      <c r="C16" s="5">
        <v>1.1000000000000001</v>
      </c>
      <c r="D16" s="5">
        <v>0</v>
      </c>
      <c r="E16" s="5">
        <v>0.28999999999999998</v>
      </c>
    </row>
    <row r="17" spans="1:11" ht="27.6" customHeight="1" thickBot="1" x14ac:dyDescent="0.3">
      <c r="A17" s="4" t="s">
        <v>75</v>
      </c>
      <c r="B17" s="6" t="s">
        <v>76</v>
      </c>
      <c r="C17" s="5">
        <v>1.1000000000000001</v>
      </c>
      <c r="D17" s="5">
        <v>0</v>
      </c>
      <c r="E17" s="5">
        <v>0.28999999999999998</v>
      </c>
    </row>
    <row r="18" spans="1:11" ht="27.6" customHeight="1" thickBot="1" x14ac:dyDescent="0.3">
      <c r="A18" s="4" t="s">
        <v>77</v>
      </c>
      <c r="B18" s="6" t="s">
        <v>78</v>
      </c>
      <c r="C18" s="5">
        <v>1.1000000000000001</v>
      </c>
      <c r="D18" s="5">
        <v>0</v>
      </c>
      <c r="E18" s="5">
        <v>0.22</v>
      </c>
    </row>
    <row r="19" spans="1:11" ht="27.6" customHeight="1" thickBot="1" x14ac:dyDescent="0.3">
      <c r="A19" s="4" t="s">
        <v>79</v>
      </c>
      <c r="B19" s="6" t="s">
        <v>80</v>
      </c>
      <c r="C19" s="5">
        <v>1.1000000000000001</v>
      </c>
      <c r="D19" s="5">
        <v>0</v>
      </c>
      <c r="E19" s="5">
        <v>0.36</v>
      </c>
    </row>
    <row r="20" spans="1:11" ht="27.6" customHeight="1" thickBot="1" x14ac:dyDescent="0.3">
      <c r="A20" s="4" t="s">
        <v>81</v>
      </c>
      <c r="B20" s="6" t="s">
        <v>82</v>
      </c>
      <c r="C20" s="5">
        <v>1.2</v>
      </c>
      <c r="D20" s="5">
        <v>0</v>
      </c>
      <c r="E20" s="5">
        <v>0.36</v>
      </c>
    </row>
    <row r="21" spans="1:11" ht="27.6" customHeight="1" thickBot="1" x14ac:dyDescent="0.3">
      <c r="A21" s="4"/>
      <c r="B21" s="7" t="s">
        <v>83</v>
      </c>
      <c r="C21" s="8"/>
      <c r="D21" s="8"/>
      <c r="E21" s="8">
        <f>0.3*E20</f>
        <v>0.108</v>
      </c>
    </row>
    <row r="22" spans="1:11" ht="27.6" customHeight="1" thickBot="1" x14ac:dyDescent="0.3">
      <c r="A22" s="4" t="s">
        <v>84</v>
      </c>
      <c r="B22" s="6" t="s">
        <v>85</v>
      </c>
      <c r="C22" s="5">
        <v>0.2</v>
      </c>
      <c r="D22" s="5">
        <v>1</v>
      </c>
      <c r="E22" s="5">
        <v>0.04</v>
      </c>
    </row>
    <row r="23" spans="1:11" ht="27.6" customHeight="1" thickBot="1" x14ac:dyDescent="0.3">
      <c r="A23" s="4" t="s">
        <v>86</v>
      </c>
      <c r="B23" s="6" t="s">
        <v>87</v>
      </c>
      <c r="C23" s="5">
        <v>1.1000000000000001</v>
      </c>
      <c r="D23" s="5">
        <v>0</v>
      </c>
      <c r="E23" s="5">
        <v>0.22</v>
      </c>
    </row>
    <row r="24" spans="1:11" ht="27.6" customHeight="1" thickBot="1" x14ac:dyDescent="0.3">
      <c r="A24" s="4" t="s">
        <v>88</v>
      </c>
      <c r="B24" s="6" t="s">
        <v>89</v>
      </c>
      <c r="C24" s="5">
        <v>2.2999999999999998</v>
      </c>
      <c r="D24" s="5">
        <v>0.2</v>
      </c>
      <c r="E24" s="9">
        <v>0.42</v>
      </c>
    </row>
    <row r="25" spans="1:11" ht="27.6" customHeight="1" thickBot="1" x14ac:dyDescent="0.3">
      <c r="A25" s="4" t="s">
        <v>90</v>
      </c>
      <c r="B25" s="6" t="s">
        <v>91</v>
      </c>
      <c r="C25" s="5">
        <v>0.62</v>
      </c>
      <c r="D25" s="5">
        <v>0.63</v>
      </c>
      <c r="E25" s="5">
        <v>0.1</v>
      </c>
    </row>
    <row r="27" spans="1:11" x14ac:dyDescent="0.25">
      <c r="A27" s="13" t="s">
        <v>92</v>
      </c>
    </row>
    <row r="29" spans="1:11" ht="105" x14ac:dyDescent="0.25">
      <c r="A29" s="14" t="s">
        <v>93</v>
      </c>
      <c r="B29" s="14" t="s">
        <v>94</v>
      </c>
      <c r="C29" s="14" t="s">
        <v>95</v>
      </c>
      <c r="D29" s="14" t="s">
        <v>96</v>
      </c>
      <c r="E29" s="14" t="s">
        <v>97</v>
      </c>
      <c r="F29" s="14" t="s">
        <v>98</v>
      </c>
      <c r="G29" s="14" t="s">
        <v>99</v>
      </c>
    </row>
    <row r="30" spans="1:11" x14ac:dyDescent="0.25">
      <c r="A30" s="15" t="s">
        <v>100</v>
      </c>
      <c r="B30" s="16">
        <v>0.75</v>
      </c>
      <c r="C30" s="16">
        <v>43.99</v>
      </c>
      <c r="D30" s="17">
        <v>9.171915000000002</v>
      </c>
      <c r="E30" s="18"/>
      <c r="F30" s="18"/>
      <c r="G30" s="17">
        <v>0.25</v>
      </c>
      <c r="K30" s="19">
        <v>0.25226618704999998</v>
      </c>
    </row>
    <row r="31" spans="1:11" x14ac:dyDescent="0.25">
      <c r="A31" s="15" t="s">
        <v>101</v>
      </c>
      <c r="B31" s="45"/>
      <c r="C31" s="45"/>
      <c r="D31" s="45"/>
      <c r="E31" s="45"/>
      <c r="F31" s="45"/>
      <c r="G31" s="45">
        <v>0</v>
      </c>
    </row>
  </sheetData>
  <sheetProtection algorithmName="SHA-512" hashValue="UpBvWrCW2KyiWWI3tFW/Rrl6dpf+D6aSTUZjoHW1gt0vpT3JxhTjKcMlFRx6A9IaaP03iEU50/MDjdLxsHFVIw==" saltValue="TCxT1XVxRaXaGMNMUL/fyA==" spinCount="100000" sheet="1" formatCells="0" formatColumns="0" formatRows="0" insertColumns="0" insertRows="0" insertHyperlinks="0" deleteColumns="0" deleteRows="0" sort="0" autoFilter="0" pivotTables="0"/>
  <mergeCells count="2">
    <mergeCell ref="B13:B14"/>
    <mergeCell ref="E13:E14"/>
  </mergeCells>
  <hyperlinks>
    <hyperlink ref="F3" r:id="rId1" display="https://aaa.lrv.lt/uploads/aaa/documents/files/NIR_2022 04 15 FINAL.pdf" xr:uid="{00000000-0004-0000-0500-000000000000}"/>
    <hyperlink ref="F4" r:id="rId2" display="https://aaa.lrv.lt/uploads/aaa/documents/files/NIR_2022 04 15 FINAL.pdf" xr:uid="{00000000-0004-0000-0500-000001000000}"/>
    <hyperlink ref="B11" r:id="rId3" xr:uid="{00000000-0004-0000-0500-000002000000}"/>
    <hyperlink ref="A27" r:id="rId4" xr:uid="{00000000-0004-0000-0500-000003000000}"/>
  </hyperlinks>
  <pageMargins left="0.7" right="0.7" top="0.75" bottom="0.75" header="0.3" footer="0.3"/>
  <drawing r:id="rId5"/>
  <legacy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1"/>
  <sheetViews>
    <sheetView topLeftCell="B15" zoomScale="85" zoomScaleNormal="85" workbookViewId="0">
      <selection activeCell="B16" sqref="B16:B18"/>
    </sheetView>
  </sheetViews>
  <sheetFormatPr defaultColWidth="8.85546875" defaultRowHeight="12.75" x14ac:dyDescent="0.2"/>
  <cols>
    <col min="1" max="1" width="4.5703125" style="12" customWidth="1"/>
    <col min="2" max="2" width="8.85546875" style="12"/>
    <col min="3" max="3" width="50" style="12" customWidth="1"/>
    <col min="4" max="4" width="68.7109375" style="12" customWidth="1"/>
    <col min="5" max="5" width="22.7109375" style="12" customWidth="1"/>
    <col min="6" max="6" width="46.140625" style="12" customWidth="1"/>
    <col min="7" max="16384" width="8.85546875" style="12"/>
  </cols>
  <sheetData>
    <row r="1" spans="2:6" ht="13.5" thickBot="1" x14ac:dyDescent="0.25"/>
    <row r="2" spans="2:6" ht="13.5" thickBot="1" x14ac:dyDescent="0.25">
      <c r="B2" s="263" t="s">
        <v>243</v>
      </c>
      <c r="C2" s="264"/>
      <c r="D2" s="264"/>
      <c r="E2" s="264"/>
      <c r="F2" s="265"/>
    </row>
    <row r="3" spans="2:6" ht="95.45" customHeight="1" thickBot="1" x14ac:dyDescent="0.25">
      <c r="B3" s="59" t="s">
        <v>19</v>
      </c>
      <c r="C3" s="60" t="s">
        <v>244</v>
      </c>
      <c r="D3" s="266" t="s">
        <v>253</v>
      </c>
      <c r="E3" s="267"/>
      <c r="F3" s="58" t="s">
        <v>192</v>
      </c>
    </row>
    <row r="4" spans="2:6" ht="18" customHeight="1" thickBot="1" x14ac:dyDescent="0.25">
      <c r="B4" s="55"/>
      <c r="C4" s="56"/>
      <c r="D4" s="56"/>
      <c r="E4" s="61" t="s">
        <v>180</v>
      </c>
      <c r="F4" s="57"/>
    </row>
    <row r="5" spans="2:6" ht="39" customHeight="1" x14ac:dyDescent="0.2">
      <c r="B5" s="271" t="s">
        <v>20</v>
      </c>
      <c r="C5" s="268" t="s">
        <v>245</v>
      </c>
      <c r="D5" s="277" t="s">
        <v>254</v>
      </c>
      <c r="E5" s="277"/>
      <c r="F5" s="274"/>
    </row>
    <row r="6" spans="2:6" ht="0.75" customHeight="1" x14ac:dyDescent="0.2">
      <c r="B6" s="272"/>
      <c r="C6" s="269"/>
      <c r="D6" s="278"/>
      <c r="E6" s="278"/>
      <c r="F6" s="275"/>
    </row>
    <row r="7" spans="2:6" ht="39" customHeight="1" x14ac:dyDescent="0.2">
      <c r="B7" s="272"/>
      <c r="C7" s="269"/>
      <c r="D7" s="177" t="s">
        <v>246</v>
      </c>
      <c r="E7" s="180"/>
      <c r="F7" s="275"/>
    </row>
    <row r="8" spans="2:6" ht="39" customHeight="1" x14ac:dyDescent="0.2">
      <c r="B8" s="272"/>
      <c r="C8" s="269"/>
      <c r="D8" s="178" t="s">
        <v>178</v>
      </c>
      <c r="E8" s="181">
        <f>E5-E7</f>
        <v>0</v>
      </c>
      <c r="F8" s="275"/>
    </row>
    <row r="9" spans="2:6" ht="38.25" customHeight="1" x14ac:dyDescent="0.2">
      <c r="B9" s="272"/>
      <c r="C9" s="269"/>
      <c r="D9" s="279" t="s">
        <v>247</v>
      </c>
      <c r="E9" s="280"/>
      <c r="F9" s="275"/>
    </row>
    <row r="10" spans="2:6" ht="39" hidden="1" customHeight="1" x14ac:dyDescent="0.2">
      <c r="B10" s="272"/>
      <c r="C10" s="269"/>
      <c r="D10" s="278"/>
      <c r="E10" s="281"/>
      <c r="F10" s="275"/>
    </row>
    <row r="11" spans="2:6" ht="39" customHeight="1" x14ac:dyDescent="0.2">
      <c r="B11" s="272"/>
      <c r="C11" s="269"/>
      <c r="D11" s="177" t="s">
        <v>255</v>
      </c>
      <c r="E11" s="182"/>
      <c r="F11" s="275"/>
    </row>
    <row r="12" spans="2:6" ht="13.5" thickBot="1" x14ac:dyDescent="0.25">
      <c r="B12" s="273"/>
      <c r="C12" s="270"/>
      <c r="D12" s="179" t="s">
        <v>179</v>
      </c>
      <c r="E12" s="183">
        <f>E9-E10-E11</f>
        <v>0</v>
      </c>
      <c r="F12" s="276"/>
    </row>
    <row r="13" spans="2:6" ht="148.5" customHeight="1" thickBot="1" x14ac:dyDescent="0.25">
      <c r="B13" s="184" t="s">
        <v>248</v>
      </c>
      <c r="C13" s="46" t="s">
        <v>249</v>
      </c>
      <c r="D13" s="185" t="s">
        <v>181</v>
      </c>
      <c r="E13" s="185"/>
      <c r="F13" s="185"/>
    </row>
    <row r="14" spans="2:6" ht="130.15" customHeight="1" thickBot="1" x14ac:dyDescent="0.25">
      <c r="B14" s="184" t="s">
        <v>250</v>
      </c>
      <c r="C14" s="46" t="s">
        <v>251</v>
      </c>
      <c r="D14" s="185" t="s">
        <v>181</v>
      </c>
      <c r="E14" s="186"/>
      <c r="F14" s="186"/>
    </row>
    <row r="15" spans="2:6" ht="130.15" customHeight="1" thickBot="1" x14ac:dyDescent="0.25">
      <c r="B15" s="330" t="s">
        <v>317</v>
      </c>
      <c r="C15" s="331" t="s">
        <v>318</v>
      </c>
      <c r="D15" s="332" t="s">
        <v>319</v>
      </c>
      <c r="E15" s="333"/>
      <c r="F15" s="333"/>
    </row>
    <row r="16" spans="2:6" ht="102.75" customHeight="1" x14ac:dyDescent="0.2">
      <c r="B16" s="343" t="s">
        <v>321</v>
      </c>
      <c r="C16" s="340" t="s">
        <v>322</v>
      </c>
      <c r="D16" s="327" t="s">
        <v>323</v>
      </c>
      <c r="E16" s="335"/>
      <c r="F16" s="336"/>
    </row>
    <row r="17" spans="2:6" ht="34.5" customHeight="1" x14ac:dyDescent="0.2">
      <c r="B17" s="344"/>
      <c r="C17" s="341"/>
      <c r="D17" s="328" t="s">
        <v>324</v>
      </c>
      <c r="E17" s="334"/>
      <c r="F17" s="337"/>
    </row>
    <row r="18" spans="2:6" ht="37.5" customHeight="1" thickBot="1" x14ac:dyDescent="0.25">
      <c r="B18" s="345"/>
      <c r="C18" s="342"/>
      <c r="D18" s="329" t="s">
        <v>325</v>
      </c>
      <c r="E18" s="338"/>
      <c r="F18" s="339"/>
    </row>
    <row r="21" spans="2:6" x14ac:dyDescent="0.2">
      <c r="C21" s="262" t="s">
        <v>252</v>
      </c>
      <c r="D21" s="262"/>
      <c r="E21" s="262"/>
      <c r="F21" s="262"/>
    </row>
  </sheetData>
  <mergeCells count="12">
    <mergeCell ref="C21:F21"/>
    <mergeCell ref="B2:F2"/>
    <mergeCell ref="D3:E3"/>
    <mergeCell ref="C5:C12"/>
    <mergeCell ref="B5:B12"/>
    <mergeCell ref="F5:F12"/>
    <mergeCell ref="D5:D6"/>
    <mergeCell ref="E5:E6"/>
    <mergeCell ref="D9:D10"/>
    <mergeCell ref="E9:E10"/>
    <mergeCell ref="B16:B18"/>
    <mergeCell ref="C16:C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39"/>
  <sheetViews>
    <sheetView workbookViewId="0">
      <selection activeCell="B22" sqref="B22"/>
    </sheetView>
  </sheetViews>
  <sheetFormatPr defaultColWidth="9.140625" defaultRowHeight="12.75" x14ac:dyDescent="0.2"/>
  <cols>
    <col min="1" max="1" width="3.5703125" style="12" customWidth="1"/>
    <col min="2" max="2" width="161.42578125" style="12" customWidth="1"/>
    <col min="3" max="16384" width="9.140625" style="12"/>
  </cols>
  <sheetData>
    <row r="2" spans="2:2" ht="25.5" x14ac:dyDescent="0.2">
      <c r="B2" s="64" t="s">
        <v>102</v>
      </c>
    </row>
    <row r="3" spans="2:2" x14ac:dyDescent="0.2">
      <c r="B3" s="64"/>
    </row>
    <row r="4" spans="2:2" x14ac:dyDescent="0.2">
      <c r="B4" s="65" t="s">
        <v>103</v>
      </c>
    </row>
    <row r="5" spans="2:2" ht="25.5" x14ac:dyDescent="0.2">
      <c r="B5" s="66" t="s">
        <v>104</v>
      </c>
    </row>
    <row r="6" spans="2:2" x14ac:dyDescent="0.2">
      <c r="B6" s="66" t="s">
        <v>105</v>
      </c>
    </row>
    <row r="7" spans="2:2" x14ac:dyDescent="0.2">
      <c r="B7" s="66" t="s">
        <v>106</v>
      </c>
    </row>
    <row r="8" spans="2:2" ht="25.5" x14ac:dyDescent="0.2">
      <c r="B8" s="66" t="s">
        <v>107</v>
      </c>
    </row>
    <row r="9" spans="2:2" x14ac:dyDescent="0.2">
      <c r="B9" s="67" t="s">
        <v>108</v>
      </c>
    </row>
    <row r="10" spans="2:2" x14ac:dyDescent="0.2">
      <c r="B10" s="68" t="s">
        <v>109</v>
      </c>
    </row>
    <row r="11" spans="2:2" x14ac:dyDescent="0.2">
      <c r="B11" s="69"/>
    </row>
    <row r="12" spans="2:2" x14ac:dyDescent="0.2">
      <c r="B12" s="65" t="s">
        <v>110</v>
      </c>
    </row>
    <row r="13" spans="2:2" ht="38.25" x14ac:dyDescent="0.2">
      <c r="B13" s="70" t="s">
        <v>111</v>
      </c>
    </row>
    <row r="14" spans="2:2" x14ac:dyDescent="0.2">
      <c r="B14" s="68" t="s">
        <v>109</v>
      </c>
    </row>
    <row r="15" spans="2:2" x14ac:dyDescent="0.2">
      <c r="B15" s="68"/>
    </row>
    <row r="16" spans="2:2" x14ac:dyDescent="0.2">
      <c r="B16" s="65" t="s">
        <v>112</v>
      </c>
    </row>
    <row r="17" spans="2:2" ht="25.5" x14ac:dyDescent="0.2">
      <c r="B17" s="70" t="s">
        <v>113</v>
      </c>
    </row>
    <row r="18" spans="2:2" x14ac:dyDescent="0.2">
      <c r="B18" s="68" t="s">
        <v>109</v>
      </c>
    </row>
    <row r="19" spans="2:2" x14ac:dyDescent="0.2">
      <c r="B19" s="68"/>
    </row>
    <row r="20" spans="2:2" x14ac:dyDescent="0.2">
      <c r="B20" s="65" t="s">
        <v>114</v>
      </c>
    </row>
    <row r="21" spans="2:2" ht="39" customHeight="1" x14ac:dyDescent="0.2">
      <c r="B21" s="66" t="s">
        <v>115</v>
      </c>
    </row>
    <row r="22" spans="2:2" ht="68.45" customHeight="1" x14ac:dyDescent="0.2">
      <c r="B22" s="66" t="s">
        <v>218</v>
      </c>
    </row>
    <row r="23" spans="2:2" ht="25.5" x14ac:dyDescent="0.2">
      <c r="B23" s="66" t="s">
        <v>116</v>
      </c>
    </row>
    <row r="24" spans="2:2" x14ac:dyDescent="0.2">
      <c r="B24" s="66" t="s">
        <v>117</v>
      </c>
    </row>
    <row r="25" spans="2:2" x14ac:dyDescent="0.2">
      <c r="B25" s="70" t="s">
        <v>118</v>
      </c>
    </row>
    <row r="26" spans="2:2" x14ac:dyDescent="0.2">
      <c r="B26" s="68" t="s">
        <v>109</v>
      </c>
    </row>
    <row r="27" spans="2:2" x14ac:dyDescent="0.2">
      <c r="B27" s="68"/>
    </row>
    <row r="28" spans="2:2" ht="25.5" x14ac:dyDescent="0.2">
      <c r="B28" s="68" t="s">
        <v>219</v>
      </c>
    </row>
    <row r="29" spans="2:2" x14ac:dyDescent="0.2">
      <c r="B29" s="68" t="s">
        <v>109</v>
      </c>
    </row>
    <row r="30" spans="2:2" x14ac:dyDescent="0.2">
      <c r="B30" s="68"/>
    </row>
    <row r="31" spans="2:2" x14ac:dyDescent="0.2">
      <c r="B31" s="65" t="s">
        <v>119</v>
      </c>
    </row>
    <row r="32" spans="2:2" ht="38.25" x14ac:dyDescent="0.2">
      <c r="B32" s="70" t="s">
        <v>120</v>
      </c>
    </row>
    <row r="33" spans="2:2" x14ac:dyDescent="0.2">
      <c r="B33" s="68" t="s">
        <v>109</v>
      </c>
    </row>
    <row r="34" spans="2:2" x14ac:dyDescent="0.2">
      <c r="B34" s="68"/>
    </row>
    <row r="35" spans="2:2" x14ac:dyDescent="0.2">
      <c r="B35" s="64" t="s">
        <v>121</v>
      </c>
    </row>
    <row r="36" spans="2:2" x14ac:dyDescent="0.2">
      <c r="B36" s="68" t="s">
        <v>109</v>
      </c>
    </row>
    <row r="37" spans="2:2" x14ac:dyDescent="0.2">
      <c r="B37" s="68"/>
    </row>
    <row r="38" spans="2:2" ht="38.25" x14ac:dyDescent="0.2">
      <c r="B38" s="71" t="s">
        <v>122</v>
      </c>
    </row>
    <row r="39" spans="2:2" x14ac:dyDescent="0.2">
      <c r="B39" s="72"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a2b46d-e0e5-4105-8197-5a0c810b9da7">
      <Terms xmlns="http://schemas.microsoft.com/office/infopath/2007/PartnerControls"/>
    </lcf76f155ced4ddcb4097134ff3c332f>
    <TaxCatchAll xmlns="7ed14601-a767-49df-87ac-319a5ad53e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D9A7F16E3557754597ADF6E4F37FD247" ma:contentTypeVersion="17" ma:contentTypeDescription="Kurkite naują dokumentą." ma:contentTypeScope="" ma:versionID="d8a2bf34473274eec90b4b098eca0d39">
  <xsd:schema xmlns:xsd="http://www.w3.org/2001/XMLSchema" xmlns:xs="http://www.w3.org/2001/XMLSchema" xmlns:p="http://schemas.microsoft.com/office/2006/metadata/properties" xmlns:ns2="7ed14601-a767-49df-87ac-319a5ad53ef2" xmlns:ns3="8fa2b46d-e0e5-4105-8197-5a0c810b9da7" targetNamespace="http://schemas.microsoft.com/office/2006/metadata/properties" ma:root="true" ma:fieldsID="4dc8b5a5585890b1800c718b8e0c5ef7" ns2:_="" ns3:_="">
    <xsd:import namespace="7ed14601-a767-49df-87ac-319a5ad53ef2"/>
    <xsd:import namespace="8fa2b46d-e0e5-4105-8197-5a0c810b9d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14601-a767-49df-87ac-319a5ad53ef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TaxCatchAll" ma:index="16" nillable="true" ma:displayName="Taxonomy Catch All Column" ma:hidden="true" ma:list="{9666b76a-3893-4858-8f3c-9e75cdab9200}" ma:internalName="TaxCatchAll" ma:showField="CatchAllData" ma:web="7ed14601-a767-49df-87ac-319a5ad53e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a2b46d-e0e5-4105-8197-5a0c810b9d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Vaizdų žymės" ma:readOnly="false" ma:fieldId="{5cf76f15-5ced-4ddc-b409-7134ff3c332f}" ma:taxonomyMulti="true" ma:sspId="5dc8aeb3-b9ff-4cb8-9445-a69d8f256b9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45836-6B36-42BD-897F-4C459B6CEE5B}">
  <ds:schemaRefs>
    <ds:schemaRef ds:uri="7ed14601-a767-49df-87ac-319a5ad53ef2"/>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8fa2b46d-e0e5-4105-8197-5a0c810b9da7"/>
    <ds:schemaRef ds:uri="http://purl.org/dc/dcmitype/"/>
    <ds:schemaRef ds:uri="http://purl.org/dc/terms/"/>
  </ds:schemaRefs>
</ds:datastoreItem>
</file>

<file path=customXml/itemProps2.xml><?xml version="1.0" encoding="utf-8"?>
<ds:datastoreItem xmlns:ds="http://schemas.openxmlformats.org/officeDocument/2006/customXml" ds:itemID="{2277CAAD-00AD-45EF-A1B4-7019BFE138E4}">
  <ds:schemaRefs>
    <ds:schemaRef ds:uri="http://schemas.microsoft.com/sharepoint/v3/contenttype/forms"/>
  </ds:schemaRefs>
</ds:datastoreItem>
</file>

<file path=customXml/itemProps3.xml><?xml version="1.0" encoding="utf-8"?>
<ds:datastoreItem xmlns:ds="http://schemas.openxmlformats.org/officeDocument/2006/customXml" ds:itemID="{84FF9F7C-C249-46B5-B290-E3E943811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14601-a767-49df-87ac-319a5ad53ef2"/>
    <ds:schemaRef ds:uri="8fa2b46d-e0e5-4105-8197-5a0c810b9d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15</vt:i4>
      </vt:variant>
    </vt:vector>
  </HeadingPairs>
  <TitlesOfParts>
    <vt:vector size="15" baseType="lpstr">
      <vt:lpstr>INSTRUKCIJA</vt:lpstr>
      <vt:lpstr>1. Veiklos ir pajamos</vt:lpstr>
      <vt:lpstr>2. CO2 mažinimas</vt:lpstr>
      <vt:lpstr>3. LOJ mažinimas </vt:lpstr>
      <vt:lpstr>4. Energijos taupymas</vt:lpstr>
      <vt:lpstr>Skaičiavimai</vt:lpstr>
      <vt:lpstr>Lapas1</vt:lpstr>
      <vt:lpstr>5. Tinkamos išlaidos</vt:lpstr>
      <vt:lpstr>SVV ryšiai</vt:lpstr>
      <vt:lpstr>SVV schema</vt:lpstr>
      <vt:lpstr>SVV sunkumai</vt:lpstr>
      <vt:lpstr>Didelės įmonės ryšiai</vt:lpstr>
      <vt:lpstr>Didelės įmonės schema</vt:lpstr>
      <vt:lpstr>Didelės įmonės sunkumai</vt:lpstr>
      <vt:lpstr>Tinkamos išlaidos</vt:lpstr>
    </vt:vector>
  </TitlesOfParts>
  <Manager/>
  <Company>LVPA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Deimantė Spaičienė</dc:creator>
  <cp:keywords/>
  <dc:description/>
  <cp:lastModifiedBy>Jūratė Ramoškienė</cp:lastModifiedBy>
  <cp:revision/>
  <dcterms:created xsi:type="dcterms:W3CDTF">2022-10-19T15:09:54Z</dcterms:created>
  <dcterms:modified xsi:type="dcterms:W3CDTF">2025-08-05T10:17:25Z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0x010100D9A7F16E3557754597ADF6E4F37FD247</vt:lpwstr>
  </property>
  <property fmtid="{D5CDD505-2E9C-101B-9397-08002B2CF9AE}" pid="3" name="MediaServiceImageTags">
    <vt:lpwstr/>
  </property>
</Properties>
</file>