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9. KKS dok\BIOMETANO DUJŲ GAMYBA IR VALYMO ĮRENGINIAI  1.2.7\"/>
    </mc:Choice>
  </mc:AlternateContent>
  <xr:revisionPtr revIDLastSave="0" documentId="13_ncr:1_{EF59F4C1-7332-4668-BD26-FEC7242BB2C4}" xr6:coauthVersionLast="45" xr6:coauthVersionMax="45" xr10:uidLastSave="{00000000-0000-0000-0000-000000000000}"/>
  <bookViews>
    <workbookView xWindow="-120" yWindow="-120" windowWidth="29040" windowHeight="15840" xr2:uid="{DA5DA2AA-E7BF-4144-A755-6C02B4242EAB}"/>
  </bookViews>
  <sheets>
    <sheet name="Biometanas" sheetId="8" r:id="rId1"/>
    <sheet name="Transportas" sheetId="9" r:id="rId2"/>
    <sheet name="Kuro_persk" sheetId="14" r:id="rId3"/>
    <sheet name="Faktoriai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4" l="1"/>
  <c r="B19" i="14" s="1"/>
  <c r="B10" i="14"/>
  <c r="B11" i="14" s="1"/>
  <c r="B9" i="14"/>
  <c r="G35" i="9" l="1"/>
  <c r="G77" i="9"/>
  <c r="G78" i="9" s="1"/>
  <c r="G29" i="9"/>
  <c r="B22" i="9"/>
  <c r="C23" i="7" l="1"/>
  <c r="B23" i="9" s="1"/>
  <c r="G30" i="9" s="1"/>
  <c r="G55" i="9" s="1"/>
  <c r="D9" i="9"/>
  <c r="C21" i="9"/>
  <c r="B21" i="9" s="1"/>
  <c r="B15" i="9"/>
  <c r="D14" i="9"/>
  <c r="G84" i="9" l="1"/>
  <c r="G85" i="9" s="1"/>
  <c r="G88" i="9" s="1"/>
  <c r="G54" i="9"/>
  <c r="G87" i="9" s="1"/>
  <c r="G89" i="9" l="1"/>
  <c r="G91" i="9" s="1"/>
  <c r="G33" i="8"/>
  <c r="G34" i="8" s="1"/>
  <c r="G35" i="8" s="1"/>
  <c r="G67" i="8" s="1"/>
  <c r="G63" i="8"/>
  <c r="G64" i="8" s="1"/>
  <c r="G65" i="8" s="1"/>
  <c r="G68" i="8" s="1"/>
  <c r="G69" i="8" l="1"/>
  <c r="G71" i="8" s="1"/>
</calcChain>
</file>

<file path=xl/sharedStrings.xml><?xml version="1.0" encoding="utf-8"?>
<sst xmlns="http://schemas.openxmlformats.org/spreadsheetml/2006/main" count="377" uniqueCount="160">
  <si>
    <t>Projektinis scenarijus</t>
  </si>
  <si>
    <t>Eil.</t>
  </si>
  <si>
    <t>Nr.</t>
  </si>
  <si>
    <t>Energijos šaltinis</t>
  </si>
  <si>
    <r>
      <t>f</t>
    </r>
    <r>
      <rPr>
        <i/>
        <vertAlign val="subscript"/>
        <sz val="12"/>
        <color theme="1"/>
        <rFont val="Times New Roman"/>
        <family val="1"/>
      </rPr>
      <t>PRn</t>
    </r>
    <r>
      <rPr>
        <i/>
        <sz val="12"/>
        <color theme="1"/>
        <rFont val="Times New Roman"/>
        <family val="1"/>
      </rPr>
      <t>,</t>
    </r>
  </si>
  <si>
    <t>vnt</t>
  </si>
  <si>
    <r>
      <t>f</t>
    </r>
    <r>
      <rPr>
        <i/>
        <vertAlign val="subscript"/>
        <sz val="12"/>
        <color theme="1"/>
        <rFont val="Times New Roman"/>
        <family val="1"/>
      </rPr>
      <t>PRr</t>
    </r>
    <r>
      <rPr>
        <i/>
        <sz val="12"/>
        <color theme="1"/>
        <rFont val="Times New Roman"/>
        <family val="1"/>
      </rPr>
      <t>,</t>
    </r>
  </si>
  <si>
    <r>
      <t>M</t>
    </r>
    <r>
      <rPr>
        <i/>
        <vertAlign val="subscript"/>
        <sz val="12"/>
        <color theme="1"/>
        <rFont val="Times New Roman"/>
        <family val="1"/>
      </rPr>
      <t>CO2</t>
    </r>
    <r>
      <rPr>
        <sz val="12"/>
        <color theme="1"/>
        <rFont val="Times New Roman"/>
        <family val="1"/>
      </rPr>
      <t>, kgCO2/kWh</t>
    </r>
  </si>
  <si>
    <t>1.</t>
  </si>
  <si>
    <t>Mazutas[3.18]</t>
  </si>
  <si>
    <t>2.</t>
  </si>
  <si>
    <t>Orimulsija[3.18]</t>
  </si>
  <si>
    <t>3.</t>
  </si>
  <si>
    <t>Dyzelinas, krosninis skystas kuras, skalūnų alyva[3.18]</t>
  </si>
  <si>
    <t>4.</t>
  </si>
  <si>
    <t>Suskystintos dujos[3.18]</t>
  </si>
  <si>
    <t>5.</t>
  </si>
  <si>
    <t>Durpės[3.18]</t>
  </si>
  <si>
    <t>6.</t>
  </si>
  <si>
    <t>Akmens anglis[3.18]</t>
  </si>
  <si>
    <t>7.</t>
  </si>
  <si>
    <t>Biokuras (mediena, šiaudai, biodujos, bioalyva ir kt.)[3.18]</t>
  </si>
  <si>
    <t>8.</t>
  </si>
  <si>
    <t>Gamtinės dujos[3.18]</t>
  </si>
  <si>
    <t>10.</t>
  </si>
  <si>
    <t>Elektros įvairių gamybos būdų vidurkis[3.18]</t>
  </si>
  <si>
    <t>14.</t>
  </si>
  <si>
    <t>Šiluma iš šilumos tinklų (Lietuvos vidurkis)</t>
  </si>
  <si>
    <t>Tiesioginis išmetamų šiltnamio efektą sukeliančių dujų (toliau – ŠESD) kiekis</t>
  </si>
  <si>
    <r>
      <t>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 išmetimas deginant kurą</t>
    </r>
  </si>
  <si>
    <t>Deginamo kuro rūšis (1)</t>
  </si>
  <si>
    <t>(A1)</t>
  </si>
  <si>
    <t>Kuro taršos faktorius</t>
  </si>
  <si>
    <t>(B1)</t>
  </si>
  <si>
    <r>
      <t>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išmetimas, t/metus</t>
    </r>
  </si>
  <si>
    <t>(C1)=(A1) x (B1)</t>
  </si>
  <si>
    <t>Deginamo kuro rūšis (2)</t>
  </si>
  <si>
    <t>(A2)</t>
  </si>
  <si>
    <t>(B2)</t>
  </si>
  <si>
    <t>(C2)=(A2) x (B2)</t>
  </si>
  <si>
    <t>Deginamo kuro rūšis (3)</t>
  </si>
  <si>
    <t>(A3)</t>
  </si>
  <si>
    <t>(B3)</t>
  </si>
  <si>
    <t>(C3)=(A3) x (B3)</t>
  </si>
  <si>
    <t>Kitų procesų metu išsiskiriančios ŠESD</t>
  </si>
  <si>
    <t>ŠESD rūšis</t>
  </si>
  <si>
    <t>ŠESD kiekis, t/metus</t>
  </si>
  <si>
    <t>(A4)</t>
  </si>
  <si>
    <t>(B4)</t>
  </si>
  <si>
    <r>
      <t>ŠESD kiekis,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</si>
  <si>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(C4)=(A4) x (B4)</t>
  </si>
  <si>
    <t>Netiesioginis išmetamų ŠESD kiekis</t>
  </si>
  <si>
    <t>(A5)</t>
  </si>
  <si>
    <t>(B5)</t>
  </si>
  <si>
    <t>(A6)</t>
  </si>
  <si>
    <t>(B6)</t>
  </si>
  <si>
    <t>Išmetamų ŠESD kiekio sumažinimas</t>
  </si>
  <si>
    <r>
      <t>Metinis ŠESD išmetimas pagal bazinį scenarijų,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e/metus (perkelti iš Cb) </t>
    </r>
  </si>
  <si>
    <t>(A)</t>
  </si>
  <si>
    <r>
      <t>Metinis ŠESD išmetimas pagal projektinį scenarijų,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 (perkelti iš Cp)</t>
    </r>
  </si>
  <si>
    <t>(B)</t>
  </si>
  <si>
    <r>
      <t>Metinis išmetamų ŠESD kiekio sumažinimas,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</si>
  <si>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(C) = (A) - (B)</t>
  </si>
  <si>
    <t>Vertinamasis laikotarpis, metais</t>
  </si>
  <si>
    <t>(G)</t>
  </si>
  <si>
    <r>
      <t>Bendras išmetamų ŠESD kiekio sumažinimas, t CO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>e</t>
    </r>
  </si>
  <si>
    <t>(I)= (C) x (G)</t>
  </si>
  <si>
    <t>https://e-seimas.lrs.lt/portal/legalAct/lt/TAD/15767120a80711e68987e8320e9a5185/asr</t>
  </si>
  <si>
    <t>STR 2.01.02:2016 „Pastatų energinio naudingumo projektavimas ir sertifikavimas“</t>
  </si>
  <si>
    <t>Bazinis (palyginamasis) scenarijus</t>
  </si>
  <si>
    <t>Kuro sąnaudos MWh/metus</t>
  </si>
  <si>
    <r>
      <t>Perskaičiavimo į CO</t>
    </r>
    <r>
      <rPr>
        <vertAlign val="subscript"/>
        <sz val="11"/>
        <color rgb="FF000000"/>
        <rFont val="Times New Roman"/>
        <family val="1"/>
      </rPr>
      <t xml:space="preserve">2 </t>
    </r>
    <r>
      <rPr>
        <sz val="11"/>
        <color rgb="FF000000"/>
        <rFont val="Times New Roman"/>
        <family val="1"/>
      </rPr>
      <t>ekvivalentą koeficientas (VAP)</t>
    </r>
  </si>
  <si>
    <t>Elektros energija iš tinklo, MWh/metus (gali būti tiek teigiama, tiek neigiama reikšmės)</t>
  </si>
  <si>
    <r>
      <t>Elektros energijos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</si>
  <si>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t>Netiesioginis išmetamų ŠESD kiekis, susijęs su elektros energija, t (gali būti tiek teigiama, tiek neigiama reikšmės)</t>
  </si>
  <si>
    <t>(C5)= (A5)x(B5)</t>
  </si>
  <si>
    <t>Šiluminė energija iš tinklo, MWh (gali būti tiek teigiama, tiek neigiama reikšmės))</t>
  </si>
  <si>
    <r>
      <t>Šilumos energijos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</si>
  <si>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r>
      <t>Netiesioginis išmetamų ŠESD kiekis, susijęs su šilumos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 (gali būti tiek teigiama, tiek neigiama reikšmės)</t>
    </r>
  </si>
  <si>
    <t>(C6)=(A6)x(B6)</t>
  </si>
  <si>
    <t>Sunaudojama gamtinių dujų iš tinklo (biometano projektams), MWh</t>
  </si>
  <si>
    <t>(A7)</t>
  </si>
  <si>
    <r>
      <t>Gamtinių dujų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</si>
  <si>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t>(B7)</t>
  </si>
  <si>
    <r>
      <t>Netiesioginis išmetamų ŠESD kiekis, susijęs su gamtinių dujų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/metus</t>
    </r>
  </si>
  <si>
    <t>(C7)= (A7)x(B7)</t>
  </si>
  <si>
    <r>
      <t>Visas metinis išmetamų ŠESD kiekis,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</si>
  <si>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(Cb)=(C1) + (C2) + .... + (C7)</t>
  </si>
  <si>
    <r>
      <t>Netiesioginis išmetamų ŠESD kiekis, susijęs su elektros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(gali būti tiek teigiama, tiek neigiama reikšmės)</t>
    </r>
  </si>
  <si>
    <t>(Cp)=(C1) + (C2) + .... + (C7)</t>
  </si>
  <si>
    <t>1 variantas. Biometanas tik atiduodamas į gamtinių dujų tinklą</t>
  </si>
  <si>
    <t>Bazinis scenarijus</t>
  </si>
  <si>
    <t>1 variantas. Dyzelinės transporto priemonės keičiamos į elektrines</t>
  </si>
  <si>
    <t>Apskaičiuojama bazinio scenarijaus kuro norma</t>
  </si>
  <si>
    <t>Kuro rūšis</t>
  </si>
  <si>
    <t>Suvartota kuro per bazinį laikotarpį, l</t>
  </si>
  <si>
    <t>Rida per bazinį laikotarpį, km</t>
  </si>
  <si>
    <t>Kuro norma per bazinį laikotarpį, l/100km</t>
  </si>
  <si>
    <t>Dyzelinas</t>
  </si>
  <si>
    <t>Projektinis scnarijus</t>
  </si>
  <si>
    <t>Rida per projektinį laikotarpį, km</t>
  </si>
  <si>
    <t>Kuro norma per projektinį laikotarpį, l/100km</t>
  </si>
  <si>
    <t>Elektra</t>
  </si>
  <si>
    <t>Kuro/energijos rūšis</t>
  </si>
  <si>
    <t>Suvartota kuro per projektinį laikotarpį, l/MWh</t>
  </si>
  <si>
    <t>Rida per bazinį laikotarpį, pagal projektinio scenarijaus ridą, km</t>
  </si>
  <si>
    <t>Kelių transportas</t>
  </si>
  <si>
    <t>TJ/tonai</t>
  </si>
  <si>
    <t>GJ/tonai</t>
  </si>
  <si>
    <t>Apskaičiuojama bazinio scenarijaus kuro suvartojimas</t>
  </si>
  <si>
    <t>Suvartota kuro per bazinį laikotarpį</t>
  </si>
  <si>
    <t>Dyzelinas, litrais</t>
  </si>
  <si>
    <t>Dyzelinas, tonomis</t>
  </si>
  <si>
    <t>GJ</t>
  </si>
  <si>
    <t>MWh</t>
  </si>
  <si>
    <t>Transporto rūšis</t>
  </si>
  <si>
    <t>Klasė</t>
  </si>
  <si>
    <r>
      <t>N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>O, mg/km</t>
    </r>
  </si>
  <si>
    <r>
      <t>CH</t>
    </r>
    <r>
      <rPr>
        <b/>
        <vertAlign val="subscript"/>
        <sz val="10"/>
        <color rgb="FFFFFFFF"/>
        <rFont val="Calibri"/>
        <family val="2"/>
      </rPr>
      <t>4</t>
    </r>
    <r>
      <rPr>
        <b/>
        <sz val="10"/>
        <color rgb="FFFFFFFF"/>
        <rFont val="Calibri"/>
        <family val="2"/>
      </rPr>
      <t>, mg/km</t>
    </r>
  </si>
  <si>
    <t>Lengvieji automobiliai</t>
  </si>
  <si>
    <t>Benzinas</t>
  </si>
  <si>
    <t>Euro2</t>
  </si>
  <si>
    <t>Euro4</t>
  </si>
  <si>
    <t>SND</t>
  </si>
  <si>
    <t>Euro3 ir vėlesni</t>
  </si>
  <si>
    <t>Mikroautobusai</t>
  </si>
  <si>
    <t>Krovininis transportas ir autobusai</t>
  </si>
  <si>
    <t>Visi</t>
  </si>
  <si>
    <t>SGD</t>
  </si>
  <si>
    <t>Iki Euro4</t>
  </si>
  <si>
    <t>-</t>
  </si>
  <si>
    <t>Euro 4 ir vėlesni</t>
  </si>
  <si>
    <t>Dviratės transporto priemonės</t>
  </si>
  <si>
    <r>
      <t>&gt;50 cm</t>
    </r>
    <r>
      <rPr>
        <vertAlign val="superscript"/>
        <sz val="10"/>
        <color theme="1"/>
        <rFont val="Calibri"/>
        <family val="2"/>
      </rPr>
      <t>3</t>
    </r>
  </si>
  <si>
    <t>TKKK 2006, paskutinis leidimas 2018 balandis, Lentelė 3.2.5</t>
  </si>
  <si>
    <t>Tankis</t>
  </si>
  <si>
    <t>kg/l</t>
  </si>
  <si>
    <t>Kaloringumas</t>
  </si>
  <si>
    <t>Neturint tikslaus degalų perskaičiavimo koeficiento, degalų kiekiui perskaičiuoti iš litrų į tonas naudojami šie perskaičiavimo koeficientai: benzinui – 0,75, dyzelinui – 0,84, suskystintoms naftos dujoms – 0,54, suslėgtoms gamtinėms dujoms – 0,69;</t>
  </si>
  <si>
    <t>https://e-seimas.lrs.lt/portal/legalAct/lt/TAD/TAIS.324459/EpBoWxVibC</t>
  </si>
  <si>
    <t>Dyzelinas, GJ</t>
  </si>
  <si>
    <t>tCO2e</t>
  </si>
  <si>
    <t>1tN2O</t>
  </si>
  <si>
    <t>N2O skaičiuojamas pagal nuvažiuotą atstumą, bet vis tiek turi būti įvedamas lentelėje, kad suskaičiuotų bendrą kiekį</t>
  </si>
  <si>
    <t>Gamtinės dujos</t>
  </si>
  <si>
    <t>Akmens anglys</t>
  </si>
  <si>
    <t>TJ</t>
  </si>
  <si>
    <t>TJ/t</t>
  </si>
  <si>
    <t>t</t>
  </si>
  <si>
    <t>MWh/1000 m3</t>
  </si>
  <si>
    <t>http://klimatas.gamta.lt/files/NIR_2020%2004%2015.pdf</t>
  </si>
  <si>
    <t>64 psl.</t>
  </si>
  <si>
    <t xml:space="preserve">Table 3-2. </t>
  </si>
  <si>
    <t>1 GJ</t>
  </si>
  <si>
    <t xml:space="preserve">Table 3-3. </t>
  </si>
  <si>
    <t>tCO2</t>
  </si>
  <si>
    <t>STR</t>
  </si>
  <si>
    <t>Table 3-2. (paaiškinimas po lentele)</t>
  </si>
  <si>
    <t>1000 m3</t>
  </si>
  <si>
    <t>gamtinių dujų kiekis, lygus į tinklą planuojamam atiduoti (faktiškai atiduotam) biometano kiekiui, MWh;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</si>
</sst>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b/>
      <vertAlign val="subscript"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vertAlign val="subscript"/>
      <sz val="10"/>
      <color rgb="FFFFFFF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vertAlign val="superscript"/>
      <sz val="10"/>
      <color theme="1"/>
      <name val="Calibri"/>
      <family val="2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B768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BFBFBF"/>
      </right>
      <top style="thick">
        <color rgb="FFEA0D2C"/>
      </top>
      <bottom style="medium">
        <color rgb="FFBFBFBF"/>
      </bottom>
      <diagonal/>
    </border>
    <border>
      <left/>
      <right/>
      <top style="thick">
        <color rgb="FFEA0D2C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FFFFFF"/>
      </bottom>
      <diagonal/>
    </border>
    <border>
      <left/>
      <right style="medium">
        <color rgb="FFBFBFBF"/>
      </right>
      <top/>
      <bottom style="thick">
        <color rgb="FFBFBFBF"/>
      </bottom>
      <diagonal/>
    </border>
    <border>
      <left/>
      <right/>
      <top/>
      <bottom style="thick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FFFFFF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82">
    <xf numFmtId="0" fontId="0" fillId="0" borderId="0" xfId="0"/>
    <xf numFmtId="0" fontId="1" fillId="0" borderId="0" xfId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2" fillId="0" borderId="17" xfId="0" applyFont="1" applyBorder="1"/>
    <xf numFmtId="0" fontId="12" fillId="0" borderId="13" xfId="0" applyFont="1" applyBorder="1"/>
    <xf numFmtId="164" fontId="12" fillId="0" borderId="18" xfId="0" applyNumberFormat="1" applyFont="1" applyBorder="1"/>
    <xf numFmtId="164" fontId="12" fillId="0" borderId="13" xfId="0" applyNumberFormat="1" applyFont="1" applyBorder="1"/>
    <xf numFmtId="0" fontId="12" fillId="0" borderId="0" xfId="0" applyFont="1" applyBorder="1"/>
    <xf numFmtId="164" fontId="12" fillId="0" borderId="0" xfId="0" applyNumberFormat="1" applyFont="1" applyBorder="1"/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3" fillId="0" borderId="0" xfId="0" applyFont="1"/>
    <xf numFmtId="0" fontId="14" fillId="3" borderId="19" xfId="0" applyFont="1" applyFill="1" applyBorder="1" applyAlignment="1">
      <alignment horizontal="justify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7" fillId="4" borderId="25" xfId="0" applyFont="1" applyFill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1" fillId="0" borderId="0" xfId="2"/>
    <xf numFmtId="0" fontId="11" fillId="0" borderId="0" xfId="2" applyAlignment="1">
      <alignment horizontal="center"/>
    </xf>
    <xf numFmtId="0" fontId="19" fillId="0" borderId="0" xfId="0" applyFont="1" applyFill="1" applyBorder="1" applyAlignment="1">
      <alignment horizontal="justify" vertical="center" wrapText="1"/>
    </xf>
    <xf numFmtId="0" fontId="10" fillId="0" borderId="0" xfId="2" applyFont="1"/>
    <xf numFmtId="2" fontId="12" fillId="0" borderId="13" xfId="0" applyNumberFormat="1" applyFont="1" applyBorder="1"/>
    <xf numFmtId="165" fontId="7" fillId="0" borderId="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0" fillId="2" borderId="0" xfId="0" applyFill="1"/>
    <xf numFmtId="2" fontId="0" fillId="0" borderId="0" xfId="0" applyNumberFormat="1"/>
    <xf numFmtId="165" fontId="0" fillId="0" borderId="0" xfId="0" applyNumberFormat="1"/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7" fillId="4" borderId="27" xfId="0" applyFont="1" applyFill="1" applyBorder="1" applyAlignment="1">
      <alignment vertical="center" wrapText="1"/>
    </xf>
    <xf numFmtId="0" fontId="17" fillId="4" borderId="22" xfId="0" applyFont="1" applyFill="1" applyBorder="1" applyAlignment="1">
      <alignment vertical="center" wrapText="1"/>
    </xf>
    <xf numFmtId="0" fontId="17" fillId="4" borderId="24" xfId="0" applyFont="1" applyFill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7" fillId="4" borderId="30" xfId="0" applyFont="1" applyFill="1" applyBorder="1" applyAlignment="1">
      <alignment vertical="center" wrapText="1"/>
    </xf>
    <xf numFmtId="0" fontId="17" fillId="4" borderId="2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Hipersaitas" xfId="1" builtinId="8"/>
    <cellStyle name="Įprastas" xfId="0" builtinId="0"/>
    <cellStyle name="Normal 2" xfId="2" xr:uid="{65805C68-21B0-4823-80E6-B3BA5918FA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268941</xdr:colOff>
      <xdr:row>0</xdr:row>
      <xdr:rowOff>89647</xdr:rowOff>
    </xdr:from>
    <xdr:to>
      <xdr:col>17</xdr:col>
      <xdr:colOff>20711</xdr:colOff>
      <xdr:row>6</xdr:row>
      <xdr:rowOff>138951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1CA72F-E073-431F-A679-D86CAF9CCF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786" t="35506" r="23652" b="45917"/>
        <a:stretch/>
      </xdr:blipFill>
      <xdr:spPr>
        <a:xfrm>
          <a:off x="7582647" y="89647"/>
          <a:ext cx="5877652" cy="1214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klimatas.gamta.lt/files/NIR_2020%2004%2015.pdf" TargetMode="External"/><Relationship Id="rId2" Type="http://schemas.openxmlformats.org/officeDocument/2006/relationships/hyperlink" Target="http://klimatas.gamta.lt/files/NIR_2020%2004%2015.pdf" TargetMode="External"/><Relationship Id="rId1" Type="http://schemas.openxmlformats.org/officeDocument/2006/relationships/hyperlink" Target="http://klimatas.gamta.lt/files/NIR_2020%2004%2015.pdf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-seimas.lrs.lt/portal/legalAct/lt/TAD/TAIS.324459/EpBoWxVibC" TargetMode="External"/><Relationship Id="rId1" Type="http://schemas.openxmlformats.org/officeDocument/2006/relationships/hyperlink" Target="https://e-seimas.lrs.lt/portal/legalAct/lt/TAD/15767120a80711e68987e8320e9a5185/as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7C52-8E94-44F6-A5ED-9B61E450C9AD}">
  <dimension ref="A4:H73"/>
  <sheetViews>
    <sheetView tabSelected="1" zoomScale="85" zoomScaleNormal="85" workbookViewId="0">
      <selection activeCell="J14" sqref="J14"/>
    </sheetView>
  </sheetViews>
  <sheetFormatPr defaultRowHeight="15" x14ac:dyDescent="0.25"/>
  <cols>
    <col min="1" max="1" width="28.42578125" customWidth="1"/>
    <col min="2" max="2" width="27.140625" customWidth="1"/>
    <col min="3" max="3" width="23.85546875" customWidth="1"/>
    <col min="5" max="5" width="21.42578125" customWidth="1"/>
    <col min="6" max="6" width="20.140625" customWidth="1"/>
  </cols>
  <sheetData>
    <row r="4" spans="1:7" x14ac:dyDescent="0.25">
      <c r="A4" s="14" t="s">
        <v>90</v>
      </c>
    </row>
    <row r="5" spans="1:7" ht="15.75" thickBot="1" x14ac:dyDescent="0.3"/>
    <row r="6" spans="1:7" ht="15.75" thickBot="1" x14ac:dyDescent="0.3">
      <c r="A6" s="49" t="s">
        <v>69</v>
      </c>
      <c r="B6" s="50"/>
      <c r="C6" s="50"/>
      <c r="D6" s="50"/>
      <c r="E6" s="50"/>
      <c r="F6" s="50"/>
      <c r="G6" s="51"/>
    </row>
    <row r="7" spans="1:7" ht="15.75" thickBot="1" x14ac:dyDescent="0.3">
      <c r="A7" s="52" t="s">
        <v>28</v>
      </c>
      <c r="B7" s="55" t="s">
        <v>29</v>
      </c>
      <c r="C7" s="56"/>
      <c r="D7" s="47" t="s">
        <v>30</v>
      </c>
      <c r="E7" s="61"/>
      <c r="F7" s="48"/>
      <c r="G7" s="8"/>
    </row>
    <row r="8" spans="1:7" ht="15.75" thickBot="1" x14ac:dyDescent="0.3">
      <c r="A8" s="53"/>
      <c r="B8" s="57"/>
      <c r="C8" s="58"/>
      <c r="D8" s="47" t="s">
        <v>70</v>
      </c>
      <c r="E8" s="48"/>
      <c r="F8" s="8" t="s">
        <v>31</v>
      </c>
      <c r="G8" s="9"/>
    </row>
    <row r="9" spans="1:7" ht="15.75" thickBot="1" x14ac:dyDescent="0.3">
      <c r="A9" s="53"/>
      <c r="B9" s="57"/>
      <c r="C9" s="58"/>
      <c r="D9" s="47" t="s">
        <v>32</v>
      </c>
      <c r="E9" s="48"/>
      <c r="F9" s="8" t="s">
        <v>33</v>
      </c>
      <c r="G9" s="9"/>
    </row>
    <row r="10" spans="1:7" ht="15.75" thickBot="1" x14ac:dyDescent="0.3">
      <c r="A10" s="53"/>
      <c r="B10" s="57"/>
      <c r="C10" s="58"/>
      <c r="D10" s="47" t="s">
        <v>34</v>
      </c>
      <c r="E10" s="48"/>
      <c r="F10" s="8" t="s">
        <v>35</v>
      </c>
      <c r="G10" s="9"/>
    </row>
    <row r="11" spans="1:7" ht="15.75" thickBot="1" x14ac:dyDescent="0.3">
      <c r="A11" s="53"/>
      <c r="B11" s="57"/>
      <c r="C11" s="58"/>
      <c r="D11" s="47"/>
      <c r="E11" s="48"/>
      <c r="F11" s="8"/>
      <c r="G11" s="9"/>
    </row>
    <row r="12" spans="1:7" ht="15.75" thickBot="1" x14ac:dyDescent="0.3">
      <c r="A12" s="53"/>
      <c r="B12" s="57"/>
      <c r="C12" s="58"/>
      <c r="D12" s="47" t="s">
        <v>36</v>
      </c>
      <c r="E12" s="61"/>
      <c r="F12" s="48"/>
      <c r="G12" s="8"/>
    </row>
    <row r="13" spans="1:7" ht="15.75" thickBot="1" x14ac:dyDescent="0.3">
      <c r="A13" s="53"/>
      <c r="B13" s="57"/>
      <c r="C13" s="58"/>
      <c r="D13" s="47" t="s">
        <v>70</v>
      </c>
      <c r="E13" s="48"/>
      <c r="F13" s="8" t="s">
        <v>37</v>
      </c>
      <c r="G13" s="9"/>
    </row>
    <row r="14" spans="1:7" ht="15.75" thickBot="1" x14ac:dyDescent="0.3">
      <c r="A14" s="53"/>
      <c r="B14" s="57"/>
      <c r="C14" s="58"/>
      <c r="D14" s="47" t="s">
        <v>32</v>
      </c>
      <c r="E14" s="48"/>
      <c r="F14" s="8" t="s">
        <v>38</v>
      </c>
      <c r="G14" s="9"/>
    </row>
    <row r="15" spans="1:7" ht="15.75" thickBot="1" x14ac:dyDescent="0.3">
      <c r="A15" s="53"/>
      <c r="B15" s="57"/>
      <c r="C15" s="58"/>
      <c r="D15" s="47" t="s">
        <v>34</v>
      </c>
      <c r="E15" s="48"/>
      <c r="F15" s="8" t="s">
        <v>39</v>
      </c>
      <c r="G15" s="9"/>
    </row>
    <row r="16" spans="1:7" ht="15.75" thickBot="1" x14ac:dyDescent="0.3">
      <c r="A16" s="53"/>
      <c r="B16" s="57"/>
      <c r="C16" s="58"/>
      <c r="D16" s="47"/>
      <c r="E16" s="48"/>
      <c r="F16" s="8"/>
      <c r="G16" s="9"/>
    </row>
    <row r="17" spans="1:8" ht="15.75" thickBot="1" x14ac:dyDescent="0.3">
      <c r="A17" s="53"/>
      <c r="B17" s="57"/>
      <c r="C17" s="58"/>
      <c r="D17" s="47" t="s">
        <v>40</v>
      </c>
      <c r="E17" s="61"/>
      <c r="F17" s="48"/>
      <c r="G17" s="8"/>
    </row>
    <row r="18" spans="1:8" ht="15.75" thickBot="1" x14ac:dyDescent="0.3">
      <c r="A18" s="53"/>
      <c r="B18" s="57"/>
      <c r="C18" s="58"/>
      <c r="D18" s="47" t="s">
        <v>70</v>
      </c>
      <c r="E18" s="48"/>
      <c r="F18" s="8" t="s">
        <v>41</v>
      </c>
      <c r="G18" s="9"/>
    </row>
    <row r="19" spans="1:8" ht="15.75" thickBot="1" x14ac:dyDescent="0.3">
      <c r="A19" s="53"/>
      <c r="B19" s="57"/>
      <c r="C19" s="58"/>
      <c r="D19" s="47" t="s">
        <v>32</v>
      </c>
      <c r="E19" s="48"/>
      <c r="F19" s="8" t="s">
        <v>42</v>
      </c>
      <c r="G19" s="9"/>
    </row>
    <row r="20" spans="1:8" ht="15.75" thickBot="1" x14ac:dyDescent="0.3">
      <c r="A20" s="53"/>
      <c r="B20" s="57"/>
      <c r="C20" s="58"/>
      <c r="D20" s="47" t="s">
        <v>34</v>
      </c>
      <c r="E20" s="48"/>
      <c r="F20" s="8" t="s">
        <v>43</v>
      </c>
      <c r="G20" s="9"/>
    </row>
    <row r="21" spans="1:8" ht="15.75" thickBot="1" x14ac:dyDescent="0.3">
      <c r="A21" s="53"/>
      <c r="B21" s="59"/>
      <c r="C21" s="60"/>
      <c r="D21" s="47"/>
      <c r="E21" s="48"/>
      <c r="F21" s="8"/>
      <c r="G21" s="9"/>
    </row>
    <row r="22" spans="1:8" ht="15.75" thickBot="1" x14ac:dyDescent="0.3">
      <c r="A22" s="53"/>
      <c r="B22" s="55" t="s">
        <v>44</v>
      </c>
      <c r="C22" s="56"/>
      <c r="D22" s="47" t="s">
        <v>45</v>
      </c>
      <c r="E22" s="61"/>
      <c r="F22" s="48"/>
      <c r="G22" s="9"/>
    </row>
    <row r="23" spans="1:8" ht="15.75" thickBot="1" x14ac:dyDescent="0.3">
      <c r="A23" s="53"/>
      <c r="B23" s="57"/>
      <c r="C23" s="58"/>
      <c r="D23" s="47" t="s">
        <v>46</v>
      </c>
      <c r="E23" s="48"/>
      <c r="F23" s="8" t="s">
        <v>47</v>
      </c>
      <c r="G23" s="9"/>
    </row>
    <row r="24" spans="1:8" ht="15.75" thickBot="1" x14ac:dyDescent="0.3">
      <c r="A24" s="53"/>
      <c r="B24" s="57"/>
      <c r="C24" s="58"/>
      <c r="D24" s="47" t="s">
        <v>71</v>
      </c>
      <c r="E24" s="48"/>
      <c r="F24" s="8" t="s">
        <v>48</v>
      </c>
      <c r="G24" s="9"/>
    </row>
    <row r="25" spans="1:8" ht="15.75" thickBot="1" x14ac:dyDescent="0.3">
      <c r="A25" s="54"/>
      <c r="B25" s="59"/>
      <c r="C25" s="60"/>
      <c r="D25" s="47" t="s">
        <v>49</v>
      </c>
      <c r="E25" s="48"/>
      <c r="F25" s="8" t="s">
        <v>50</v>
      </c>
      <c r="G25" s="9"/>
    </row>
    <row r="26" spans="1:8" ht="15.75" thickBot="1" x14ac:dyDescent="0.3">
      <c r="A26" s="52" t="s">
        <v>51</v>
      </c>
      <c r="B26" s="47" t="s">
        <v>72</v>
      </c>
      <c r="C26" s="61"/>
      <c r="D26" s="61"/>
      <c r="E26" s="48"/>
      <c r="F26" s="8" t="s">
        <v>52</v>
      </c>
      <c r="G26" s="9"/>
    </row>
    <row r="27" spans="1:8" ht="20.45" customHeight="1" thickBot="1" x14ac:dyDescent="0.3">
      <c r="A27" s="53"/>
      <c r="B27" s="47" t="s">
        <v>73</v>
      </c>
      <c r="C27" s="61"/>
      <c r="D27" s="61"/>
      <c r="E27" s="48"/>
      <c r="F27" s="8" t="s">
        <v>53</v>
      </c>
      <c r="G27" s="9"/>
    </row>
    <row r="28" spans="1:8" ht="27" customHeight="1" thickBot="1" x14ac:dyDescent="0.3">
      <c r="A28" s="53"/>
      <c r="B28" s="47" t="s">
        <v>74</v>
      </c>
      <c r="C28" s="61"/>
      <c r="D28" s="61"/>
      <c r="E28" s="48"/>
      <c r="F28" s="8" t="s">
        <v>75</v>
      </c>
      <c r="G28" s="9"/>
    </row>
    <row r="29" spans="1:8" ht="15.75" thickBot="1" x14ac:dyDescent="0.3">
      <c r="A29" s="53"/>
      <c r="B29" s="47" t="s">
        <v>76</v>
      </c>
      <c r="C29" s="61"/>
      <c r="D29" s="61"/>
      <c r="E29" s="48"/>
      <c r="F29" s="8" t="s">
        <v>54</v>
      </c>
      <c r="G29" s="9"/>
    </row>
    <row r="30" spans="1:8" ht="15.75" thickBot="1" x14ac:dyDescent="0.3">
      <c r="A30" s="53"/>
      <c r="B30" s="47" t="s">
        <v>77</v>
      </c>
      <c r="C30" s="61"/>
      <c r="D30" s="61"/>
      <c r="E30" s="48"/>
      <c r="F30" s="8" t="s">
        <v>55</v>
      </c>
      <c r="G30" s="9"/>
    </row>
    <row r="31" spans="1:8" ht="15.75" thickBot="1" x14ac:dyDescent="0.3">
      <c r="A31" s="53"/>
      <c r="B31" s="47" t="s">
        <v>78</v>
      </c>
      <c r="C31" s="61"/>
      <c r="D31" s="61"/>
      <c r="E31" s="48"/>
      <c r="F31" s="8" t="s">
        <v>79</v>
      </c>
      <c r="G31" s="9"/>
    </row>
    <row r="32" spans="1:8" ht="15.75" thickBot="1" x14ac:dyDescent="0.3">
      <c r="A32" s="53"/>
      <c r="B32" s="47" t="s">
        <v>80</v>
      </c>
      <c r="C32" s="61"/>
      <c r="D32" s="61"/>
      <c r="E32" s="48"/>
      <c r="F32" s="8" t="s">
        <v>81</v>
      </c>
      <c r="G32" s="9"/>
      <c r="H32" t="s">
        <v>159</v>
      </c>
    </row>
    <row r="33" spans="1:7" ht="15.75" thickBot="1" x14ac:dyDescent="0.3">
      <c r="A33" s="53"/>
      <c r="B33" s="47" t="s">
        <v>82</v>
      </c>
      <c r="C33" s="61"/>
      <c r="D33" s="61"/>
      <c r="E33" s="48"/>
      <c r="F33" s="8" t="s">
        <v>83</v>
      </c>
      <c r="G33" s="9">
        <f>Faktoriai!E15</f>
        <v>0.22</v>
      </c>
    </row>
    <row r="34" spans="1:7" ht="15.75" thickBot="1" x14ac:dyDescent="0.3">
      <c r="A34" s="54"/>
      <c r="B34" s="47" t="s">
        <v>84</v>
      </c>
      <c r="C34" s="61"/>
      <c r="D34" s="61"/>
      <c r="E34" s="48"/>
      <c r="F34" s="8" t="s">
        <v>85</v>
      </c>
      <c r="G34" s="9">
        <f>G32*G33</f>
        <v>0</v>
      </c>
    </row>
    <row r="35" spans="1:7" ht="30.75" thickBot="1" x14ac:dyDescent="0.3">
      <c r="A35" s="47" t="s">
        <v>86</v>
      </c>
      <c r="B35" s="61"/>
      <c r="C35" s="61"/>
      <c r="D35" s="61"/>
      <c r="E35" s="48"/>
      <c r="F35" s="10" t="s">
        <v>87</v>
      </c>
      <c r="G35" s="9">
        <f>G10+G15+G20+G25+G28+G31+G34</f>
        <v>0</v>
      </c>
    </row>
    <row r="36" spans="1:7" ht="15.75" thickBot="1" x14ac:dyDescent="0.3">
      <c r="A36" s="49" t="s">
        <v>0</v>
      </c>
      <c r="B36" s="50"/>
      <c r="C36" s="50"/>
      <c r="D36" s="50"/>
      <c r="E36" s="50"/>
      <c r="F36" s="50"/>
      <c r="G36" s="51"/>
    </row>
    <row r="37" spans="1:7" ht="15.75" thickBot="1" x14ac:dyDescent="0.3">
      <c r="A37" s="52" t="s">
        <v>28</v>
      </c>
      <c r="B37" s="55" t="s">
        <v>29</v>
      </c>
      <c r="C37" s="56"/>
      <c r="D37" s="47" t="s">
        <v>30</v>
      </c>
      <c r="E37" s="61"/>
      <c r="F37" s="48"/>
      <c r="G37" s="8"/>
    </row>
    <row r="38" spans="1:7" ht="15.75" thickBot="1" x14ac:dyDescent="0.3">
      <c r="A38" s="53"/>
      <c r="B38" s="57"/>
      <c r="C38" s="58"/>
      <c r="D38" s="47" t="s">
        <v>70</v>
      </c>
      <c r="E38" s="48"/>
      <c r="F38" s="8" t="s">
        <v>31</v>
      </c>
      <c r="G38" s="9"/>
    </row>
    <row r="39" spans="1:7" ht="15.75" thickBot="1" x14ac:dyDescent="0.3">
      <c r="A39" s="53"/>
      <c r="B39" s="57"/>
      <c r="C39" s="58"/>
      <c r="D39" s="47" t="s">
        <v>32</v>
      </c>
      <c r="E39" s="48"/>
      <c r="F39" s="8" t="s">
        <v>33</v>
      </c>
      <c r="G39" s="9"/>
    </row>
    <row r="40" spans="1:7" ht="15.75" thickBot="1" x14ac:dyDescent="0.3">
      <c r="A40" s="53"/>
      <c r="B40" s="57"/>
      <c r="C40" s="58"/>
      <c r="D40" s="47" t="s">
        <v>34</v>
      </c>
      <c r="E40" s="48"/>
      <c r="F40" s="8" t="s">
        <v>35</v>
      </c>
      <c r="G40" s="9"/>
    </row>
    <row r="41" spans="1:7" ht="15.75" thickBot="1" x14ac:dyDescent="0.3">
      <c r="A41" s="53"/>
      <c r="B41" s="57"/>
      <c r="C41" s="58"/>
      <c r="D41" s="47"/>
      <c r="E41" s="48"/>
      <c r="F41" s="8"/>
      <c r="G41" s="9"/>
    </row>
    <row r="42" spans="1:7" ht="15.75" thickBot="1" x14ac:dyDescent="0.3">
      <c r="A42" s="53"/>
      <c r="B42" s="57"/>
      <c r="C42" s="58"/>
      <c r="D42" s="47" t="s">
        <v>36</v>
      </c>
      <c r="E42" s="61"/>
      <c r="F42" s="48"/>
      <c r="G42" s="8"/>
    </row>
    <row r="43" spans="1:7" ht="15.75" thickBot="1" x14ac:dyDescent="0.3">
      <c r="A43" s="53"/>
      <c r="B43" s="57"/>
      <c r="C43" s="58"/>
      <c r="D43" s="47" t="s">
        <v>70</v>
      </c>
      <c r="E43" s="48"/>
      <c r="F43" s="8" t="s">
        <v>37</v>
      </c>
      <c r="G43" s="9"/>
    </row>
    <row r="44" spans="1:7" ht="15.75" thickBot="1" x14ac:dyDescent="0.3">
      <c r="A44" s="53"/>
      <c r="B44" s="57"/>
      <c r="C44" s="58"/>
      <c r="D44" s="47" t="s">
        <v>32</v>
      </c>
      <c r="E44" s="48"/>
      <c r="F44" s="8" t="s">
        <v>38</v>
      </c>
      <c r="G44" s="9"/>
    </row>
    <row r="45" spans="1:7" ht="15.75" thickBot="1" x14ac:dyDescent="0.3">
      <c r="A45" s="53"/>
      <c r="B45" s="57"/>
      <c r="C45" s="58"/>
      <c r="D45" s="47" t="s">
        <v>34</v>
      </c>
      <c r="E45" s="48"/>
      <c r="F45" s="8" t="s">
        <v>39</v>
      </c>
      <c r="G45" s="9"/>
    </row>
    <row r="46" spans="1:7" ht="15.75" thickBot="1" x14ac:dyDescent="0.3">
      <c r="A46" s="53"/>
      <c r="B46" s="57"/>
      <c r="C46" s="58"/>
      <c r="D46" s="47"/>
      <c r="E46" s="48"/>
      <c r="F46" s="8"/>
      <c r="G46" s="9"/>
    </row>
    <row r="47" spans="1:7" ht="15.75" thickBot="1" x14ac:dyDescent="0.3">
      <c r="A47" s="53"/>
      <c r="B47" s="57"/>
      <c r="C47" s="58"/>
      <c r="D47" s="47" t="s">
        <v>40</v>
      </c>
      <c r="E47" s="61"/>
      <c r="F47" s="48"/>
      <c r="G47" s="8"/>
    </row>
    <row r="48" spans="1:7" ht="15.75" thickBot="1" x14ac:dyDescent="0.3">
      <c r="A48" s="53"/>
      <c r="B48" s="57"/>
      <c r="C48" s="58"/>
      <c r="D48" s="47" t="s">
        <v>70</v>
      </c>
      <c r="E48" s="48"/>
      <c r="F48" s="8" t="s">
        <v>41</v>
      </c>
      <c r="G48" s="9"/>
    </row>
    <row r="49" spans="1:7" ht="15.75" thickBot="1" x14ac:dyDescent="0.3">
      <c r="A49" s="53"/>
      <c r="B49" s="57"/>
      <c r="C49" s="58"/>
      <c r="D49" s="47" t="s">
        <v>32</v>
      </c>
      <c r="E49" s="48"/>
      <c r="F49" s="8" t="s">
        <v>42</v>
      </c>
      <c r="G49" s="9"/>
    </row>
    <row r="50" spans="1:7" ht="15.75" thickBot="1" x14ac:dyDescent="0.3">
      <c r="A50" s="53"/>
      <c r="B50" s="57"/>
      <c r="C50" s="58"/>
      <c r="D50" s="47" t="s">
        <v>34</v>
      </c>
      <c r="E50" s="48"/>
      <c r="F50" s="8" t="s">
        <v>43</v>
      </c>
      <c r="G50" s="9"/>
    </row>
    <row r="51" spans="1:7" ht="15.75" thickBot="1" x14ac:dyDescent="0.3">
      <c r="A51" s="53"/>
      <c r="B51" s="59"/>
      <c r="C51" s="60"/>
      <c r="D51" s="47"/>
      <c r="E51" s="48"/>
      <c r="F51" s="8"/>
      <c r="G51" s="9"/>
    </row>
    <row r="52" spans="1:7" ht="15.75" thickBot="1" x14ac:dyDescent="0.3">
      <c r="A52" s="53"/>
      <c r="B52" s="55" t="s">
        <v>44</v>
      </c>
      <c r="C52" s="56"/>
      <c r="D52" s="47" t="s">
        <v>45</v>
      </c>
      <c r="E52" s="61"/>
      <c r="F52" s="48"/>
      <c r="G52" s="9"/>
    </row>
    <row r="53" spans="1:7" ht="15.75" thickBot="1" x14ac:dyDescent="0.3">
      <c r="A53" s="53"/>
      <c r="B53" s="57"/>
      <c r="C53" s="58"/>
      <c r="D53" s="47" t="s">
        <v>46</v>
      </c>
      <c r="E53" s="48"/>
      <c r="F53" s="8" t="s">
        <v>47</v>
      </c>
      <c r="G53" s="9"/>
    </row>
    <row r="54" spans="1:7" ht="15.75" thickBot="1" x14ac:dyDescent="0.3">
      <c r="A54" s="53"/>
      <c r="B54" s="57"/>
      <c r="C54" s="58"/>
      <c r="D54" s="47" t="s">
        <v>71</v>
      </c>
      <c r="E54" s="48"/>
      <c r="F54" s="8" t="s">
        <v>48</v>
      </c>
      <c r="G54" s="9"/>
    </row>
    <row r="55" spans="1:7" ht="15.75" thickBot="1" x14ac:dyDescent="0.3">
      <c r="A55" s="54"/>
      <c r="B55" s="59"/>
      <c r="C55" s="60"/>
      <c r="D55" s="47" t="s">
        <v>49</v>
      </c>
      <c r="E55" s="48"/>
      <c r="F55" s="8" t="s">
        <v>50</v>
      </c>
      <c r="G55" s="9"/>
    </row>
    <row r="56" spans="1:7" ht="15.75" thickBot="1" x14ac:dyDescent="0.3">
      <c r="A56" s="62"/>
      <c r="B56" s="47" t="s">
        <v>72</v>
      </c>
      <c r="C56" s="61"/>
      <c r="D56" s="61"/>
      <c r="E56" s="48"/>
      <c r="F56" s="8" t="s">
        <v>52</v>
      </c>
      <c r="G56" s="9"/>
    </row>
    <row r="57" spans="1:7" ht="15.75" thickBot="1" x14ac:dyDescent="0.3">
      <c r="A57" s="63"/>
      <c r="B57" s="47" t="s">
        <v>73</v>
      </c>
      <c r="C57" s="61"/>
      <c r="D57" s="61"/>
      <c r="E57" s="48"/>
      <c r="F57" s="8" t="s">
        <v>53</v>
      </c>
      <c r="G57" s="9"/>
    </row>
    <row r="58" spans="1:7" ht="15.75" thickBot="1" x14ac:dyDescent="0.3">
      <c r="A58" s="63"/>
      <c r="B58" s="47" t="s">
        <v>88</v>
      </c>
      <c r="C58" s="61"/>
      <c r="D58" s="61"/>
      <c r="E58" s="48"/>
      <c r="F58" s="8" t="s">
        <v>75</v>
      </c>
      <c r="G58" s="9"/>
    </row>
    <row r="59" spans="1:7" ht="15.75" thickBot="1" x14ac:dyDescent="0.3">
      <c r="A59" s="63"/>
      <c r="B59" s="47" t="s">
        <v>76</v>
      </c>
      <c r="C59" s="61"/>
      <c r="D59" s="61"/>
      <c r="E59" s="48"/>
      <c r="F59" s="8" t="s">
        <v>54</v>
      </c>
      <c r="G59" s="9"/>
    </row>
    <row r="60" spans="1:7" ht="15.75" thickBot="1" x14ac:dyDescent="0.3">
      <c r="A60" s="63"/>
      <c r="B60" s="47" t="s">
        <v>77</v>
      </c>
      <c r="C60" s="61"/>
      <c r="D60" s="61"/>
      <c r="E60" s="48"/>
      <c r="F60" s="8" t="s">
        <v>55</v>
      </c>
      <c r="G60" s="9"/>
    </row>
    <row r="61" spans="1:7" ht="15.75" thickBot="1" x14ac:dyDescent="0.3">
      <c r="A61" s="63"/>
      <c r="B61" s="47" t="s">
        <v>78</v>
      </c>
      <c r="C61" s="61"/>
      <c r="D61" s="61"/>
      <c r="E61" s="48"/>
      <c r="F61" s="8" t="s">
        <v>79</v>
      </c>
      <c r="G61" s="9"/>
    </row>
    <row r="62" spans="1:7" ht="15.75" thickBot="1" x14ac:dyDescent="0.3">
      <c r="A62" s="63"/>
      <c r="B62" s="47" t="s">
        <v>80</v>
      </c>
      <c r="C62" s="61"/>
      <c r="D62" s="61"/>
      <c r="E62" s="48"/>
      <c r="F62" s="8" t="s">
        <v>81</v>
      </c>
      <c r="G62" s="9">
        <v>0</v>
      </c>
    </row>
    <row r="63" spans="1:7" ht="15.75" thickBot="1" x14ac:dyDescent="0.3">
      <c r="A63" s="63"/>
      <c r="B63" s="47" t="s">
        <v>82</v>
      </c>
      <c r="C63" s="61"/>
      <c r="D63" s="61"/>
      <c r="E63" s="48"/>
      <c r="F63" s="8" t="s">
        <v>83</v>
      </c>
      <c r="G63" s="9">
        <f>Faktoriai!E15</f>
        <v>0.22</v>
      </c>
    </row>
    <row r="64" spans="1:7" ht="15.75" thickBot="1" x14ac:dyDescent="0.3">
      <c r="A64" s="64"/>
      <c r="B64" s="47" t="s">
        <v>84</v>
      </c>
      <c r="C64" s="61"/>
      <c r="D64" s="61"/>
      <c r="E64" s="48"/>
      <c r="F64" s="8" t="s">
        <v>85</v>
      </c>
      <c r="G64" s="9">
        <f>G62*G63</f>
        <v>0</v>
      </c>
    </row>
    <row r="65" spans="1:7" ht="30.75" thickBot="1" x14ac:dyDescent="0.3">
      <c r="A65" s="47" t="s">
        <v>86</v>
      </c>
      <c r="B65" s="61"/>
      <c r="C65" s="61"/>
      <c r="D65" s="61"/>
      <c r="E65" s="48"/>
      <c r="F65" s="10" t="s">
        <v>89</v>
      </c>
      <c r="G65" s="9">
        <f>G40+G45+G50+G55+G58+G61+G64</f>
        <v>0</v>
      </c>
    </row>
    <row r="66" spans="1:7" ht="15.75" thickBot="1" x14ac:dyDescent="0.3">
      <c r="A66" s="49" t="s">
        <v>56</v>
      </c>
      <c r="B66" s="50"/>
      <c r="C66" s="50"/>
      <c r="D66" s="50"/>
      <c r="E66" s="50"/>
      <c r="F66" s="50"/>
      <c r="G66" s="51"/>
    </row>
    <row r="67" spans="1:7" ht="15.75" thickBot="1" x14ac:dyDescent="0.3">
      <c r="A67" s="47" t="s">
        <v>57</v>
      </c>
      <c r="B67" s="61"/>
      <c r="C67" s="61"/>
      <c r="D67" s="61"/>
      <c r="E67" s="48"/>
      <c r="F67" s="10" t="s">
        <v>58</v>
      </c>
      <c r="G67" s="9">
        <f>G35</f>
        <v>0</v>
      </c>
    </row>
    <row r="68" spans="1:7" ht="15.75" thickBot="1" x14ac:dyDescent="0.3">
      <c r="A68" s="47" t="s">
        <v>59</v>
      </c>
      <c r="B68" s="61"/>
      <c r="C68" s="61"/>
      <c r="D68" s="61"/>
      <c r="E68" s="48"/>
      <c r="F68" s="8" t="s">
        <v>60</v>
      </c>
      <c r="G68" s="9">
        <f>G65</f>
        <v>0</v>
      </c>
    </row>
    <row r="69" spans="1:7" ht="15.75" thickBot="1" x14ac:dyDescent="0.3">
      <c r="A69" s="47" t="s">
        <v>61</v>
      </c>
      <c r="B69" s="61"/>
      <c r="C69" s="61"/>
      <c r="D69" s="61"/>
      <c r="E69" s="48"/>
      <c r="F69" s="8" t="s">
        <v>62</v>
      </c>
      <c r="G69" s="9">
        <f>G67-G68</f>
        <v>0</v>
      </c>
    </row>
    <row r="70" spans="1:7" ht="15.75" thickBot="1" x14ac:dyDescent="0.3">
      <c r="A70" s="65" t="s">
        <v>63</v>
      </c>
      <c r="B70" s="66"/>
      <c r="C70" s="66"/>
      <c r="D70" s="66"/>
      <c r="E70" s="67"/>
      <c r="F70" s="8" t="s">
        <v>64</v>
      </c>
      <c r="G70" s="9">
        <v>20</v>
      </c>
    </row>
    <row r="71" spans="1:7" ht="18" thickBot="1" x14ac:dyDescent="0.3">
      <c r="A71" s="49" t="s">
        <v>65</v>
      </c>
      <c r="B71" s="51"/>
      <c r="C71" s="49"/>
      <c r="D71" s="51"/>
      <c r="E71" s="12"/>
      <c r="F71" s="8" t="s">
        <v>66</v>
      </c>
      <c r="G71" s="9">
        <f>G69*G70</f>
        <v>0</v>
      </c>
    </row>
    <row r="72" spans="1:7" ht="15.75" x14ac:dyDescent="0.25">
      <c r="A72" s="11"/>
      <c r="B72" s="11"/>
      <c r="C72" s="11"/>
      <c r="D72" s="11"/>
      <c r="E72" s="11"/>
      <c r="F72" s="11"/>
      <c r="G72" s="11"/>
    </row>
    <row r="73" spans="1:7" ht="15.75" x14ac:dyDescent="0.25">
      <c r="A73" s="13"/>
    </row>
  </sheetData>
  <mergeCells count="75">
    <mergeCell ref="A71:B71"/>
    <mergeCell ref="C71:D71"/>
    <mergeCell ref="A65:E65"/>
    <mergeCell ref="A66:G66"/>
    <mergeCell ref="A67:E67"/>
    <mergeCell ref="A68:E68"/>
    <mergeCell ref="A69:E69"/>
    <mergeCell ref="A70:E70"/>
    <mergeCell ref="A56:A64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D49:E49"/>
    <mergeCell ref="D50:E50"/>
    <mergeCell ref="D51:E51"/>
    <mergeCell ref="B52:C55"/>
    <mergeCell ref="D52:F52"/>
    <mergeCell ref="D53:E53"/>
    <mergeCell ref="D54:E54"/>
    <mergeCell ref="D55:E55"/>
    <mergeCell ref="D48:E48"/>
    <mergeCell ref="A35:E35"/>
    <mergeCell ref="A36:G36"/>
    <mergeCell ref="A37:A55"/>
    <mergeCell ref="B37:C51"/>
    <mergeCell ref="D37:F37"/>
    <mergeCell ref="D38:E38"/>
    <mergeCell ref="D39:E39"/>
    <mergeCell ref="D40:E40"/>
    <mergeCell ref="D41:E41"/>
    <mergeCell ref="D42:F42"/>
    <mergeCell ref="D43:E43"/>
    <mergeCell ref="D44:E44"/>
    <mergeCell ref="D45:E45"/>
    <mergeCell ref="D46:E46"/>
    <mergeCell ref="D47:F47"/>
    <mergeCell ref="A26:A3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D20:E20"/>
    <mergeCell ref="D21:E21"/>
    <mergeCell ref="B22:C25"/>
    <mergeCell ref="D22:F22"/>
    <mergeCell ref="D23:E23"/>
    <mergeCell ref="D24:E24"/>
    <mergeCell ref="D25:E25"/>
    <mergeCell ref="D19:E19"/>
    <mergeCell ref="A6:G6"/>
    <mergeCell ref="A7:A25"/>
    <mergeCell ref="B7:C21"/>
    <mergeCell ref="D7:F7"/>
    <mergeCell ref="D8:E8"/>
    <mergeCell ref="D9:E9"/>
    <mergeCell ref="D10:E10"/>
    <mergeCell ref="D11:E11"/>
    <mergeCell ref="D12:F12"/>
    <mergeCell ref="D13:E13"/>
    <mergeCell ref="D14:E14"/>
    <mergeCell ref="D15:E15"/>
    <mergeCell ref="D16:E16"/>
    <mergeCell ref="D17:F17"/>
    <mergeCell ref="D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D2A8-8224-4E14-967F-08138ED4888C}">
  <dimension ref="A4:H93"/>
  <sheetViews>
    <sheetView zoomScale="85" zoomScaleNormal="85" workbookViewId="0">
      <selection activeCell="G29" sqref="G29"/>
    </sheetView>
  </sheetViews>
  <sheetFormatPr defaultRowHeight="15" x14ac:dyDescent="0.25"/>
  <cols>
    <col min="1" max="1" width="28.42578125" customWidth="1"/>
    <col min="2" max="2" width="27.140625" customWidth="1"/>
    <col min="3" max="3" width="23.85546875" customWidth="1"/>
    <col min="4" max="4" width="12" customWidth="1"/>
    <col min="5" max="5" width="21.42578125" customWidth="1"/>
    <col min="6" max="6" width="20.140625" customWidth="1"/>
    <col min="7" max="7" width="12.28515625" bestFit="1" customWidth="1"/>
  </cols>
  <sheetData>
    <row r="4" spans="1:4" x14ac:dyDescent="0.25">
      <c r="A4" s="14" t="s">
        <v>92</v>
      </c>
    </row>
    <row r="6" spans="1:4" ht="15.75" thickBot="1" x14ac:dyDescent="0.3">
      <c r="A6" t="s">
        <v>93</v>
      </c>
    </row>
    <row r="7" spans="1:4" x14ac:dyDescent="0.25">
      <c r="A7" s="68" t="s">
        <v>91</v>
      </c>
      <c r="B7" s="69"/>
      <c r="C7" s="69"/>
      <c r="D7" s="70"/>
    </row>
    <row r="8" spans="1:4" ht="60" x14ac:dyDescent="0.25">
      <c r="A8" s="17" t="s">
        <v>94</v>
      </c>
      <c r="B8" s="16" t="s">
        <v>95</v>
      </c>
      <c r="C8" s="16" t="s">
        <v>96</v>
      </c>
      <c r="D8" s="18" t="s">
        <v>97</v>
      </c>
    </row>
    <row r="9" spans="1:4" ht="15.75" x14ac:dyDescent="0.25">
      <c r="A9" s="19" t="s">
        <v>98</v>
      </c>
      <c r="B9" s="20">
        <v>3000</v>
      </c>
      <c r="C9" s="20">
        <v>30000</v>
      </c>
      <c r="D9" s="21">
        <f>B9/C9*100</f>
        <v>10</v>
      </c>
    </row>
    <row r="10" spans="1:4" ht="15.75" x14ac:dyDescent="0.25">
      <c r="A10" s="23"/>
      <c r="B10" s="23"/>
      <c r="C10" s="23"/>
      <c r="D10" s="24"/>
    </row>
    <row r="11" spans="1:4" ht="15.75" thickBot="1" x14ac:dyDescent="0.3"/>
    <row r="12" spans="1:4" x14ac:dyDescent="0.25">
      <c r="A12" s="68" t="s">
        <v>99</v>
      </c>
      <c r="B12" s="69"/>
      <c r="C12" s="69"/>
      <c r="D12" s="70"/>
    </row>
    <row r="13" spans="1:4" ht="75" x14ac:dyDescent="0.25">
      <c r="A13" s="17" t="s">
        <v>103</v>
      </c>
      <c r="B13" s="16" t="s">
        <v>104</v>
      </c>
      <c r="C13" s="16" t="s">
        <v>100</v>
      </c>
      <c r="D13" s="18" t="s">
        <v>101</v>
      </c>
    </row>
    <row r="14" spans="1:4" ht="15.75" x14ac:dyDescent="0.25">
      <c r="A14" s="19" t="s">
        <v>98</v>
      </c>
      <c r="B14" s="20">
        <v>0</v>
      </c>
      <c r="C14" s="20">
        <v>33000</v>
      </c>
      <c r="D14" s="21">
        <f>B14/C14*100</f>
        <v>0</v>
      </c>
    </row>
    <row r="15" spans="1:4" ht="15.75" x14ac:dyDescent="0.25">
      <c r="A15" s="19" t="s">
        <v>102</v>
      </c>
      <c r="B15" s="15">
        <f>C14/100*20/1000</f>
        <v>6.6</v>
      </c>
      <c r="C15" s="15"/>
      <c r="D15" s="15"/>
    </row>
    <row r="18" spans="1:7" ht="15.75" thickBot="1" x14ac:dyDescent="0.3">
      <c r="A18" t="s">
        <v>109</v>
      </c>
    </row>
    <row r="19" spans="1:7" x14ac:dyDescent="0.25">
      <c r="A19" s="68" t="s">
        <v>91</v>
      </c>
      <c r="B19" s="69"/>
      <c r="C19" s="69"/>
      <c r="D19" s="70"/>
    </row>
    <row r="20" spans="1:7" ht="60" x14ac:dyDescent="0.25">
      <c r="A20" s="17" t="s">
        <v>94</v>
      </c>
      <c r="B20" s="16" t="s">
        <v>110</v>
      </c>
      <c r="C20" s="16" t="s">
        <v>105</v>
      </c>
      <c r="D20" s="18" t="s">
        <v>97</v>
      </c>
    </row>
    <row r="21" spans="1:7" ht="15.75" x14ac:dyDescent="0.25">
      <c r="A21" s="20" t="s">
        <v>111</v>
      </c>
      <c r="B21" s="20">
        <f>C21/100*D21</f>
        <v>3300</v>
      </c>
      <c r="C21" s="20">
        <f>C14</f>
        <v>33000</v>
      </c>
      <c r="D21" s="22">
        <v>10</v>
      </c>
    </row>
    <row r="22" spans="1:7" ht="15.75" x14ac:dyDescent="0.25">
      <c r="A22" s="20" t="s">
        <v>112</v>
      </c>
      <c r="B22" s="20">
        <f>B21*Faktoriai!C26/1000</f>
        <v>2.7719999999999998</v>
      </c>
      <c r="C22" s="20"/>
      <c r="D22" s="22"/>
    </row>
    <row r="23" spans="1:7" ht="15.75" x14ac:dyDescent="0.25">
      <c r="A23" s="20" t="s">
        <v>140</v>
      </c>
      <c r="B23" s="41">
        <f>B22*Faktoriai!C23</f>
        <v>118.80792</v>
      </c>
      <c r="C23" s="20"/>
      <c r="D23" s="22"/>
    </row>
    <row r="24" spans="1:7" ht="15.75" x14ac:dyDescent="0.25">
      <c r="A24" s="23"/>
      <c r="B24" s="23"/>
      <c r="C24" s="23"/>
      <c r="D24" s="24"/>
    </row>
    <row r="25" spans="1:7" ht="15.75" thickBot="1" x14ac:dyDescent="0.3"/>
    <row r="26" spans="1:7" ht="15.75" thickBot="1" x14ac:dyDescent="0.3">
      <c r="A26" s="49" t="s">
        <v>69</v>
      </c>
      <c r="B26" s="50"/>
      <c r="C26" s="50"/>
      <c r="D26" s="50"/>
      <c r="E26" s="50"/>
      <c r="F26" s="50"/>
      <c r="G26" s="51"/>
    </row>
    <row r="27" spans="1:7" ht="15.75" thickBot="1" x14ac:dyDescent="0.3">
      <c r="A27" s="52" t="s">
        <v>28</v>
      </c>
      <c r="B27" s="55" t="s">
        <v>29</v>
      </c>
      <c r="C27" s="56"/>
      <c r="D27" s="47" t="s">
        <v>30</v>
      </c>
      <c r="E27" s="61"/>
      <c r="F27" s="48"/>
      <c r="G27" s="8"/>
    </row>
    <row r="28" spans="1:7" ht="15.75" thickBot="1" x14ac:dyDescent="0.3">
      <c r="A28" s="53"/>
      <c r="B28" s="57"/>
      <c r="C28" s="58"/>
      <c r="D28" s="47" t="s">
        <v>70</v>
      </c>
      <c r="E28" s="48"/>
      <c r="F28" s="8" t="s">
        <v>31</v>
      </c>
      <c r="G28" s="43"/>
    </row>
    <row r="29" spans="1:7" ht="15.75" thickBot="1" x14ac:dyDescent="0.3">
      <c r="A29" s="53"/>
      <c r="B29" s="57"/>
      <c r="C29" s="58"/>
      <c r="D29" s="47" t="s">
        <v>32</v>
      </c>
      <c r="E29" s="48"/>
      <c r="F29" s="8" t="s">
        <v>33</v>
      </c>
      <c r="G29" s="9">
        <f>Faktoriai!E10</f>
        <v>0.28999999999999998</v>
      </c>
    </row>
    <row r="30" spans="1:7" ht="15.75" thickBot="1" x14ac:dyDescent="0.3">
      <c r="A30" s="53"/>
      <c r="B30" s="57"/>
      <c r="C30" s="58"/>
      <c r="D30" s="47" t="s">
        <v>34</v>
      </c>
      <c r="E30" s="48"/>
      <c r="F30" s="8" t="s">
        <v>35</v>
      </c>
      <c r="G30" s="43">
        <f>G28*G29</f>
        <v>0</v>
      </c>
    </row>
    <row r="31" spans="1:7" ht="15.75" thickBot="1" x14ac:dyDescent="0.3">
      <c r="A31" s="53"/>
      <c r="B31" s="57"/>
      <c r="C31" s="58"/>
      <c r="D31" s="47"/>
      <c r="E31" s="48"/>
      <c r="F31" s="8"/>
      <c r="G31" s="9"/>
    </row>
    <row r="32" spans="1:7" ht="15.75" thickBot="1" x14ac:dyDescent="0.3">
      <c r="A32" s="53"/>
      <c r="B32" s="57"/>
      <c r="C32" s="58"/>
      <c r="D32" s="47" t="s">
        <v>36</v>
      </c>
      <c r="E32" s="61"/>
      <c r="F32" s="48"/>
      <c r="G32" s="8"/>
    </row>
    <row r="33" spans="1:8" ht="15.75" thickBot="1" x14ac:dyDescent="0.3">
      <c r="A33" s="53"/>
      <c r="B33" s="57"/>
      <c r="C33" s="58"/>
      <c r="D33" s="47" t="s">
        <v>70</v>
      </c>
      <c r="E33" s="48"/>
      <c r="F33" s="8" t="s">
        <v>37</v>
      </c>
      <c r="G33" s="9"/>
    </row>
    <row r="34" spans="1:8" ht="15.75" thickBot="1" x14ac:dyDescent="0.3">
      <c r="A34" s="53"/>
      <c r="B34" s="57"/>
      <c r="C34" s="58"/>
      <c r="D34" s="47" t="s">
        <v>32</v>
      </c>
      <c r="E34" s="48"/>
      <c r="F34" s="8" t="s">
        <v>38</v>
      </c>
      <c r="G34" s="9"/>
    </row>
    <row r="35" spans="1:8" ht="15.75" thickBot="1" x14ac:dyDescent="0.3">
      <c r="A35" s="53"/>
      <c r="B35" s="57"/>
      <c r="C35" s="58"/>
      <c r="D35" s="47" t="s">
        <v>34</v>
      </c>
      <c r="E35" s="48"/>
      <c r="F35" s="8" t="s">
        <v>39</v>
      </c>
      <c r="G35" s="42">
        <f>C21*Faktoriai!D50/1000000000*Faktoriai!J14</f>
        <v>0.29502</v>
      </c>
      <c r="H35" t="s">
        <v>143</v>
      </c>
    </row>
    <row r="36" spans="1:8" ht="15.75" thickBot="1" x14ac:dyDescent="0.3">
      <c r="A36" s="53"/>
      <c r="B36" s="57"/>
      <c r="C36" s="58"/>
      <c r="D36" s="47"/>
      <c r="E36" s="48"/>
      <c r="F36" s="8"/>
      <c r="G36" s="9"/>
    </row>
    <row r="37" spans="1:8" ht="15.75" thickBot="1" x14ac:dyDescent="0.3">
      <c r="A37" s="53"/>
      <c r="B37" s="57"/>
      <c r="C37" s="58"/>
      <c r="D37" s="47" t="s">
        <v>40</v>
      </c>
      <c r="E37" s="61"/>
      <c r="F37" s="48"/>
      <c r="G37" s="8"/>
    </row>
    <row r="38" spans="1:8" ht="15.75" thickBot="1" x14ac:dyDescent="0.3">
      <c r="A38" s="53"/>
      <c r="B38" s="57"/>
      <c r="C38" s="58"/>
      <c r="D38" s="47" t="s">
        <v>70</v>
      </c>
      <c r="E38" s="48"/>
      <c r="F38" s="8" t="s">
        <v>41</v>
      </c>
      <c r="G38" s="9"/>
    </row>
    <row r="39" spans="1:8" ht="15.75" thickBot="1" x14ac:dyDescent="0.3">
      <c r="A39" s="53"/>
      <c r="B39" s="57"/>
      <c r="C39" s="58"/>
      <c r="D39" s="47" t="s">
        <v>32</v>
      </c>
      <c r="E39" s="48"/>
      <c r="F39" s="8" t="s">
        <v>42</v>
      </c>
      <c r="G39" s="9"/>
    </row>
    <row r="40" spans="1:8" ht="15.75" thickBot="1" x14ac:dyDescent="0.3">
      <c r="A40" s="53"/>
      <c r="B40" s="57"/>
      <c r="C40" s="58"/>
      <c r="D40" s="47" t="s">
        <v>34</v>
      </c>
      <c r="E40" s="48"/>
      <c r="F40" s="8" t="s">
        <v>43</v>
      </c>
      <c r="G40" s="9"/>
    </row>
    <row r="41" spans="1:8" ht="15.75" thickBot="1" x14ac:dyDescent="0.3">
      <c r="A41" s="53"/>
      <c r="B41" s="59"/>
      <c r="C41" s="60"/>
      <c r="D41" s="47"/>
      <c r="E41" s="48"/>
      <c r="F41" s="8"/>
      <c r="G41" s="9"/>
    </row>
    <row r="42" spans="1:8" ht="15.75" thickBot="1" x14ac:dyDescent="0.3">
      <c r="A42" s="53"/>
      <c r="B42" s="55" t="s">
        <v>44</v>
      </c>
      <c r="C42" s="56"/>
      <c r="D42" s="47" t="s">
        <v>45</v>
      </c>
      <c r="E42" s="61"/>
      <c r="F42" s="48"/>
      <c r="G42" s="9"/>
    </row>
    <row r="43" spans="1:8" ht="15.75" thickBot="1" x14ac:dyDescent="0.3">
      <c r="A43" s="53"/>
      <c r="B43" s="57"/>
      <c r="C43" s="58"/>
      <c r="D43" s="47" t="s">
        <v>46</v>
      </c>
      <c r="E43" s="48"/>
      <c r="F43" s="8" t="s">
        <v>47</v>
      </c>
      <c r="G43" s="9"/>
    </row>
    <row r="44" spans="1:8" ht="15.75" thickBot="1" x14ac:dyDescent="0.3">
      <c r="A44" s="53"/>
      <c r="B44" s="57"/>
      <c r="C44" s="58"/>
      <c r="D44" s="47" t="s">
        <v>71</v>
      </c>
      <c r="E44" s="48"/>
      <c r="F44" s="8" t="s">
        <v>48</v>
      </c>
      <c r="G44" s="9"/>
    </row>
    <row r="45" spans="1:8" ht="15.75" thickBot="1" x14ac:dyDescent="0.3">
      <c r="A45" s="54"/>
      <c r="B45" s="59"/>
      <c r="C45" s="60"/>
      <c r="D45" s="47" t="s">
        <v>49</v>
      </c>
      <c r="E45" s="48"/>
      <c r="F45" s="8" t="s">
        <v>50</v>
      </c>
      <c r="G45" s="9"/>
    </row>
    <row r="46" spans="1:8" ht="15.75" thickBot="1" x14ac:dyDescent="0.3">
      <c r="A46" s="52" t="s">
        <v>51</v>
      </c>
      <c r="B46" s="47" t="s">
        <v>72</v>
      </c>
      <c r="C46" s="61"/>
      <c r="D46" s="61"/>
      <c r="E46" s="48"/>
      <c r="F46" s="8" t="s">
        <v>52</v>
      </c>
      <c r="G46" s="9"/>
    </row>
    <row r="47" spans="1:8" ht="20.45" customHeight="1" thickBot="1" x14ac:dyDescent="0.3">
      <c r="A47" s="53"/>
      <c r="B47" s="47" t="s">
        <v>73</v>
      </c>
      <c r="C47" s="61"/>
      <c r="D47" s="61"/>
      <c r="E47" s="48"/>
      <c r="F47" s="8" t="s">
        <v>53</v>
      </c>
      <c r="G47" s="9"/>
    </row>
    <row r="48" spans="1:8" ht="27" customHeight="1" thickBot="1" x14ac:dyDescent="0.3">
      <c r="A48" s="53"/>
      <c r="B48" s="47" t="s">
        <v>74</v>
      </c>
      <c r="C48" s="61"/>
      <c r="D48" s="61"/>
      <c r="E48" s="48"/>
      <c r="F48" s="8" t="s">
        <v>75</v>
      </c>
      <c r="G48" s="9"/>
    </row>
    <row r="49" spans="1:7" ht="15.75" thickBot="1" x14ac:dyDescent="0.3">
      <c r="A49" s="53"/>
      <c r="B49" s="47" t="s">
        <v>76</v>
      </c>
      <c r="C49" s="61"/>
      <c r="D49" s="61"/>
      <c r="E49" s="48"/>
      <c r="F49" s="8" t="s">
        <v>54</v>
      </c>
      <c r="G49" s="9"/>
    </row>
    <row r="50" spans="1:7" ht="15.75" thickBot="1" x14ac:dyDescent="0.3">
      <c r="A50" s="53"/>
      <c r="B50" s="47" t="s">
        <v>77</v>
      </c>
      <c r="C50" s="61"/>
      <c r="D50" s="61"/>
      <c r="E50" s="48"/>
      <c r="F50" s="8" t="s">
        <v>55</v>
      </c>
      <c r="G50" s="9"/>
    </row>
    <row r="51" spans="1:7" ht="15.75" thickBot="1" x14ac:dyDescent="0.3">
      <c r="A51" s="53"/>
      <c r="B51" s="47" t="s">
        <v>78</v>
      </c>
      <c r="C51" s="61"/>
      <c r="D51" s="61"/>
      <c r="E51" s="48"/>
      <c r="F51" s="8" t="s">
        <v>79</v>
      </c>
      <c r="G51" s="9"/>
    </row>
    <row r="52" spans="1:7" ht="15.75" thickBot="1" x14ac:dyDescent="0.3">
      <c r="A52" s="53"/>
      <c r="B52" s="47" t="s">
        <v>80</v>
      </c>
      <c r="C52" s="61"/>
      <c r="D52" s="61"/>
      <c r="E52" s="48"/>
      <c r="F52" s="8" t="s">
        <v>81</v>
      </c>
      <c r="G52" s="9"/>
    </row>
    <row r="53" spans="1:7" ht="15.75" thickBot="1" x14ac:dyDescent="0.3">
      <c r="A53" s="53"/>
      <c r="B53" s="47" t="s">
        <v>82</v>
      </c>
      <c r="C53" s="61"/>
      <c r="D53" s="61"/>
      <c r="E53" s="48"/>
      <c r="F53" s="8" t="s">
        <v>83</v>
      </c>
      <c r="G53" s="9"/>
    </row>
    <row r="54" spans="1:7" ht="15.75" thickBot="1" x14ac:dyDescent="0.3">
      <c r="A54" s="54"/>
      <c r="B54" s="47" t="s">
        <v>84</v>
      </c>
      <c r="C54" s="61"/>
      <c r="D54" s="61"/>
      <c r="E54" s="48"/>
      <c r="F54" s="8" t="s">
        <v>85</v>
      </c>
      <c r="G54" s="9">
        <f>G52*G53</f>
        <v>0</v>
      </c>
    </row>
    <row r="55" spans="1:7" ht="30.75" thickBot="1" x14ac:dyDescent="0.3">
      <c r="A55" s="47" t="s">
        <v>86</v>
      </c>
      <c r="B55" s="61"/>
      <c r="C55" s="61"/>
      <c r="D55" s="61"/>
      <c r="E55" s="48"/>
      <c r="F55" s="10" t="s">
        <v>87</v>
      </c>
      <c r="G55" s="43">
        <f>G30+G35+G40+G45+G48+G51+G54</f>
        <v>0.29502</v>
      </c>
    </row>
    <row r="56" spans="1:7" ht="15.75" thickBot="1" x14ac:dyDescent="0.3">
      <c r="A56" s="49" t="s">
        <v>0</v>
      </c>
      <c r="B56" s="50"/>
      <c r="C56" s="50"/>
      <c r="D56" s="50"/>
      <c r="E56" s="50"/>
      <c r="F56" s="50"/>
      <c r="G56" s="51"/>
    </row>
    <row r="57" spans="1:7" ht="15.75" thickBot="1" x14ac:dyDescent="0.3">
      <c r="A57" s="52" t="s">
        <v>28</v>
      </c>
      <c r="B57" s="55" t="s">
        <v>29</v>
      </c>
      <c r="C57" s="56"/>
      <c r="D57" s="47" t="s">
        <v>30</v>
      </c>
      <c r="E57" s="61"/>
      <c r="F57" s="48"/>
      <c r="G57" s="8"/>
    </row>
    <row r="58" spans="1:7" ht="15.75" thickBot="1" x14ac:dyDescent="0.3">
      <c r="A58" s="53"/>
      <c r="B58" s="57"/>
      <c r="C58" s="58"/>
      <c r="D58" s="47" t="s">
        <v>70</v>
      </c>
      <c r="E58" s="48"/>
      <c r="F58" s="8" t="s">
        <v>31</v>
      </c>
      <c r="G58" s="9">
        <v>0</v>
      </c>
    </row>
    <row r="59" spans="1:7" ht="15.75" thickBot="1" x14ac:dyDescent="0.3">
      <c r="A59" s="53"/>
      <c r="B59" s="57"/>
      <c r="C59" s="58"/>
      <c r="D59" s="47" t="s">
        <v>32</v>
      </c>
      <c r="E59" s="48"/>
      <c r="F59" s="8" t="s">
        <v>33</v>
      </c>
      <c r="G59" s="9"/>
    </row>
    <row r="60" spans="1:7" ht="15.75" thickBot="1" x14ac:dyDescent="0.3">
      <c r="A60" s="53"/>
      <c r="B60" s="57"/>
      <c r="C60" s="58"/>
      <c r="D60" s="47" t="s">
        <v>34</v>
      </c>
      <c r="E60" s="48"/>
      <c r="F60" s="8" t="s">
        <v>35</v>
      </c>
      <c r="G60" s="9"/>
    </row>
    <row r="61" spans="1:7" ht="15.75" thickBot="1" x14ac:dyDescent="0.3">
      <c r="A61" s="53"/>
      <c r="B61" s="57"/>
      <c r="C61" s="58"/>
      <c r="D61" s="47"/>
      <c r="E61" s="48"/>
      <c r="F61" s="8"/>
      <c r="G61" s="9"/>
    </row>
    <row r="62" spans="1:7" ht="15.75" thickBot="1" x14ac:dyDescent="0.3">
      <c r="A62" s="53"/>
      <c r="B62" s="57"/>
      <c r="C62" s="58"/>
      <c r="D62" s="47" t="s">
        <v>36</v>
      </c>
      <c r="E62" s="61"/>
      <c r="F62" s="48"/>
      <c r="G62" s="8"/>
    </row>
    <row r="63" spans="1:7" ht="15.75" thickBot="1" x14ac:dyDescent="0.3">
      <c r="A63" s="53"/>
      <c r="B63" s="57"/>
      <c r="C63" s="58"/>
      <c r="D63" s="47" t="s">
        <v>70</v>
      </c>
      <c r="E63" s="48"/>
      <c r="F63" s="8" t="s">
        <v>37</v>
      </c>
      <c r="G63" s="9">
        <v>0</v>
      </c>
    </row>
    <row r="64" spans="1:7" ht="15.75" thickBot="1" x14ac:dyDescent="0.3">
      <c r="A64" s="53"/>
      <c r="B64" s="57"/>
      <c r="C64" s="58"/>
      <c r="D64" s="47" t="s">
        <v>32</v>
      </c>
      <c r="E64" s="48"/>
      <c r="F64" s="8" t="s">
        <v>38</v>
      </c>
      <c r="G64" s="9"/>
    </row>
    <row r="65" spans="1:7" ht="15.75" thickBot="1" x14ac:dyDescent="0.3">
      <c r="A65" s="53"/>
      <c r="B65" s="57"/>
      <c r="C65" s="58"/>
      <c r="D65" s="47" t="s">
        <v>34</v>
      </c>
      <c r="E65" s="48"/>
      <c r="F65" s="8" t="s">
        <v>39</v>
      </c>
      <c r="G65" s="9"/>
    </row>
    <row r="66" spans="1:7" ht="15.75" thickBot="1" x14ac:dyDescent="0.3">
      <c r="A66" s="53"/>
      <c r="B66" s="57"/>
      <c r="C66" s="58"/>
      <c r="D66" s="47"/>
      <c r="E66" s="48"/>
      <c r="F66" s="8"/>
      <c r="G66" s="9"/>
    </row>
    <row r="67" spans="1:7" ht="15.75" thickBot="1" x14ac:dyDescent="0.3">
      <c r="A67" s="53"/>
      <c r="B67" s="57"/>
      <c r="C67" s="58"/>
      <c r="D67" s="47" t="s">
        <v>40</v>
      </c>
      <c r="E67" s="61"/>
      <c r="F67" s="48"/>
      <c r="G67" s="8"/>
    </row>
    <row r="68" spans="1:7" ht="15.75" thickBot="1" x14ac:dyDescent="0.3">
      <c r="A68" s="53"/>
      <c r="B68" s="57"/>
      <c r="C68" s="58"/>
      <c r="D68" s="47" t="s">
        <v>70</v>
      </c>
      <c r="E68" s="48"/>
      <c r="F68" s="8" t="s">
        <v>41</v>
      </c>
      <c r="G68" s="9"/>
    </row>
    <row r="69" spans="1:7" ht="15.75" thickBot="1" x14ac:dyDescent="0.3">
      <c r="A69" s="53"/>
      <c r="B69" s="57"/>
      <c r="C69" s="58"/>
      <c r="D69" s="47" t="s">
        <v>32</v>
      </c>
      <c r="E69" s="48"/>
      <c r="F69" s="8" t="s">
        <v>42</v>
      </c>
      <c r="G69" s="9"/>
    </row>
    <row r="70" spans="1:7" ht="15.75" thickBot="1" x14ac:dyDescent="0.3">
      <c r="A70" s="53"/>
      <c r="B70" s="57"/>
      <c r="C70" s="58"/>
      <c r="D70" s="47" t="s">
        <v>34</v>
      </c>
      <c r="E70" s="48"/>
      <c r="F70" s="8" t="s">
        <v>43</v>
      </c>
      <c r="G70" s="9"/>
    </row>
    <row r="71" spans="1:7" ht="15.75" thickBot="1" x14ac:dyDescent="0.3">
      <c r="A71" s="53"/>
      <c r="B71" s="59"/>
      <c r="C71" s="60"/>
      <c r="D71" s="47"/>
      <c r="E71" s="48"/>
      <c r="F71" s="8"/>
      <c r="G71" s="9"/>
    </row>
    <row r="72" spans="1:7" ht="15.75" thickBot="1" x14ac:dyDescent="0.3">
      <c r="A72" s="53"/>
      <c r="B72" s="55" t="s">
        <v>44</v>
      </c>
      <c r="C72" s="56"/>
      <c r="D72" s="47" t="s">
        <v>45</v>
      </c>
      <c r="E72" s="61"/>
      <c r="F72" s="48"/>
      <c r="G72" s="9"/>
    </row>
    <row r="73" spans="1:7" ht="15.75" thickBot="1" x14ac:dyDescent="0.3">
      <c r="A73" s="53"/>
      <c r="B73" s="57"/>
      <c r="C73" s="58"/>
      <c r="D73" s="47" t="s">
        <v>46</v>
      </c>
      <c r="E73" s="48"/>
      <c r="F73" s="8" t="s">
        <v>47</v>
      </c>
      <c r="G73" s="9"/>
    </row>
    <row r="74" spans="1:7" ht="15.75" thickBot="1" x14ac:dyDescent="0.3">
      <c r="A74" s="53"/>
      <c r="B74" s="57"/>
      <c r="C74" s="58"/>
      <c r="D74" s="47" t="s">
        <v>71</v>
      </c>
      <c r="E74" s="48"/>
      <c r="F74" s="8" t="s">
        <v>48</v>
      </c>
      <c r="G74" s="9"/>
    </row>
    <row r="75" spans="1:7" ht="15.75" thickBot="1" x14ac:dyDescent="0.3">
      <c r="A75" s="54"/>
      <c r="B75" s="59"/>
      <c r="C75" s="60"/>
      <c r="D75" s="47" t="s">
        <v>49</v>
      </c>
      <c r="E75" s="48"/>
      <c r="F75" s="8" t="s">
        <v>50</v>
      </c>
      <c r="G75" s="9"/>
    </row>
    <row r="76" spans="1:7" ht="15.75" thickBot="1" x14ac:dyDescent="0.3">
      <c r="A76" s="62"/>
      <c r="B76" s="47" t="s">
        <v>72</v>
      </c>
      <c r="C76" s="61"/>
      <c r="D76" s="61"/>
      <c r="E76" s="48"/>
      <c r="F76" s="8" t="s">
        <v>52</v>
      </c>
      <c r="G76" s="9"/>
    </row>
    <row r="77" spans="1:7" ht="15.75" thickBot="1" x14ac:dyDescent="0.3">
      <c r="A77" s="63"/>
      <c r="B77" s="47" t="s">
        <v>73</v>
      </c>
      <c r="C77" s="61"/>
      <c r="D77" s="61"/>
      <c r="E77" s="48"/>
      <c r="F77" s="8" t="s">
        <v>53</v>
      </c>
      <c r="G77" s="9">
        <f>Faktoriai!E16</f>
        <v>0.42</v>
      </c>
    </row>
    <row r="78" spans="1:7" ht="15.75" thickBot="1" x14ac:dyDescent="0.3">
      <c r="A78" s="63"/>
      <c r="B78" s="47" t="s">
        <v>88</v>
      </c>
      <c r="C78" s="61"/>
      <c r="D78" s="61"/>
      <c r="E78" s="48"/>
      <c r="F78" s="8" t="s">
        <v>75</v>
      </c>
      <c r="G78" s="43">
        <f>G76*G77</f>
        <v>0</v>
      </c>
    </row>
    <row r="79" spans="1:7" ht="15.75" thickBot="1" x14ac:dyDescent="0.3">
      <c r="A79" s="63"/>
      <c r="B79" s="47" t="s">
        <v>76</v>
      </c>
      <c r="C79" s="61"/>
      <c r="D79" s="61"/>
      <c r="E79" s="48"/>
      <c r="F79" s="8" t="s">
        <v>54</v>
      </c>
      <c r="G79" s="9"/>
    </row>
    <row r="80" spans="1:7" ht="15.75" thickBot="1" x14ac:dyDescent="0.3">
      <c r="A80" s="63"/>
      <c r="B80" s="47" t="s">
        <v>77</v>
      </c>
      <c r="C80" s="61"/>
      <c r="D80" s="61"/>
      <c r="E80" s="48"/>
      <c r="F80" s="8" t="s">
        <v>55</v>
      </c>
      <c r="G80" s="9"/>
    </row>
    <row r="81" spans="1:7" ht="15.75" thickBot="1" x14ac:dyDescent="0.3">
      <c r="A81" s="63"/>
      <c r="B81" s="47" t="s">
        <v>78</v>
      </c>
      <c r="C81" s="61"/>
      <c r="D81" s="61"/>
      <c r="E81" s="48"/>
      <c r="F81" s="8" t="s">
        <v>79</v>
      </c>
      <c r="G81" s="9"/>
    </row>
    <row r="82" spans="1:7" ht="15.75" thickBot="1" x14ac:dyDescent="0.3">
      <c r="A82" s="63"/>
      <c r="B82" s="47" t="s">
        <v>80</v>
      </c>
      <c r="C82" s="61"/>
      <c r="D82" s="61"/>
      <c r="E82" s="48"/>
      <c r="F82" s="8" t="s">
        <v>81</v>
      </c>
      <c r="G82" s="9">
        <v>0</v>
      </c>
    </row>
    <row r="83" spans="1:7" ht="15.75" thickBot="1" x14ac:dyDescent="0.3">
      <c r="A83" s="63"/>
      <c r="B83" s="47" t="s">
        <v>82</v>
      </c>
      <c r="C83" s="61"/>
      <c r="D83" s="61"/>
      <c r="E83" s="48"/>
      <c r="F83" s="8" t="s">
        <v>83</v>
      </c>
      <c r="G83" s="9"/>
    </row>
    <row r="84" spans="1:7" ht="15.75" thickBot="1" x14ac:dyDescent="0.3">
      <c r="A84" s="64"/>
      <c r="B84" s="47" t="s">
        <v>84</v>
      </c>
      <c r="C84" s="61"/>
      <c r="D84" s="61"/>
      <c r="E84" s="48"/>
      <c r="F84" s="8" t="s">
        <v>85</v>
      </c>
      <c r="G84" s="9">
        <f>G82*G83</f>
        <v>0</v>
      </c>
    </row>
    <row r="85" spans="1:7" ht="30.75" thickBot="1" x14ac:dyDescent="0.3">
      <c r="A85" s="47" t="s">
        <v>86</v>
      </c>
      <c r="B85" s="61"/>
      <c r="C85" s="61"/>
      <c r="D85" s="61"/>
      <c r="E85" s="48"/>
      <c r="F85" s="10" t="s">
        <v>89</v>
      </c>
      <c r="G85" s="43">
        <f>G60+G65+G70+G75+G78+G81+G84</f>
        <v>0</v>
      </c>
    </row>
    <row r="86" spans="1:7" ht="15.75" thickBot="1" x14ac:dyDescent="0.3">
      <c r="A86" s="49" t="s">
        <v>56</v>
      </c>
      <c r="B86" s="50"/>
      <c r="C86" s="50"/>
      <c r="D86" s="50"/>
      <c r="E86" s="50"/>
      <c r="F86" s="50"/>
      <c r="G86" s="51"/>
    </row>
    <row r="87" spans="1:7" ht="15.75" thickBot="1" x14ac:dyDescent="0.3">
      <c r="A87" s="47" t="s">
        <v>57</v>
      </c>
      <c r="B87" s="61"/>
      <c r="C87" s="61"/>
      <c r="D87" s="61"/>
      <c r="E87" s="48"/>
      <c r="F87" s="10" t="s">
        <v>58</v>
      </c>
      <c r="G87" s="43">
        <f>G55</f>
        <v>0.29502</v>
      </c>
    </row>
    <row r="88" spans="1:7" ht="15.75" thickBot="1" x14ac:dyDescent="0.3">
      <c r="A88" s="47" t="s">
        <v>59</v>
      </c>
      <c r="B88" s="61"/>
      <c r="C88" s="61"/>
      <c r="D88" s="61"/>
      <c r="E88" s="48"/>
      <c r="F88" s="8" t="s">
        <v>60</v>
      </c>
      <c r="G88" s="43">
        <f>G85</f>
        <v>0</v>
      </c>
    </row>
    <row r="89" spans="1:7" ht="15.75" thickBot="1" x14ac:dyDescent="0.3">
      <c r="A89" s="47" t="s">
        <v>61</v>
      </c>
      <c r="B89" s="61"/>
      <c r="C89" s="61"/>
      <c r="D89" s="61"/>
      <c r="E89" s="48"/>
      <c r="F89" s="8" t="s">
        <v>62</v>
      </c>
      <c r="G89" s="43">
        <f>G87-G88</f>
        <v>0.29502</v>
      </c>
    </row>
    <row r="90" spans="1:7" ht="15.75" thickBot="1" x14ac:dyDescent="0.3">
      <c r="A90" s="65" t="s">
        <v>63</v>
      </c>
      <c r="B90" s="66"/>
      <c r="C90" s="66"/>
      <c r="D90" s="66"/>
      <c r="E90" s="67"/>
      <c r="F90" s="8" t="s">
        <v>64</v>
      </c>
      <c r="G90" s="9">
        <v>15</v>
      </c>
    </row>
    <row r="91" spans="1:7" ht="18" thickBot="1" x14ac:dyDescent="0.3">
      <c r="A91" s="49" t="s">
        <v>65</v>
      </c>
      <c r="B91" s="51"/>
      <c r="C91" s="49"/>
      <c r="D91" s="51"/>
      <c r="E91" s="12"/>
      <c r="F91" s="8" t="s">
        <v>66</v>
      </c>
      <c r="G91" s="43">
        <f>G89*G90</f>
        <v>4.4253</v>
      </c>
    </row>
    <row r="92" spans="1:7" ht="15.75" x14ac:dyDescent="0.25">
      <c r="A92" s="11"/>
      <c r="B92" s="11"/>
      <c r="C92" s="11"/>
      <c r="D92" s="11"/>
      <c r="E92" s="11"/>
      <c r="F92" s="11"/>
      <c r="G92" s="11"/>
    </row>
    <row r="93" spans="1:7" ht="15.75" x14ac:dyDescent="0.25">
      <c r="A93" s="13"/>
    </row>
  </sheetData>
  <mergeCells count="78">
    <mergeCell ref="A91:B91"/>
    <mergeCell ref="C91:D91"/>
    <mergeCell ref="A85:E85"/>
    <mergeCell ref="A86:G86"/>
    <mergeCell ref="A87:E87"/>
    <mergeCell ref="A88:E88"/>
    <mergeCell ref="A89:E89"/>
    <mergeCell ref="A90:E90"/>
    <mergeCell ref="A76:A84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D69:E69"/>
    <mergeCell ref="D70:E70"/>
    <mergeCell ref="D71:E71"/>
    <mergeCell ref="B72:C75"/>
    <mergeCell ref="D72:F72"/>
    <mergeCell ref="D73:E73"/>
    <mergeCell ref="D74:E74"/>
    <mergeCell ref="D75:E75"/>
    <mergeCell ref="D68:E68"/>
    <mergeCell ref="A55:E55"/>
    <mergeCell ref="A56:G56"/>
    <mergeCell ref="A57:A75"/>
    <mergeCell ref="B57:C71"/>
    <mergeCell ref="D57:F57"/>
    <mergeCell ref="D58:E58"/>
    <mergeCell ref="D59:E59"/>
    <mergeCell ref="D60:E60"/>
    <mergeCell ref="D61:E61"/>
    <mergeCell ref="D62:F62"/>
    <mergeCell ref="D63:E63"/>
    <mergeCell ref="D64:E64"/>
    <mergeCell ref="D65:E65"/>
    <mergeCell ref="D66:E66"/>
    <mergeCell ref="D67:F67"/>
    <mergeCell ref="A46:A54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42:C45"/>
    <mergeCell ref="D42:F42"/>
    <mergeCell ref="D43:E43"/>
    <mergeCell ref="D44:E44"/>
    <mergeCell ref="D45:E45"/>
    <mergeCell ref="D36:E36"/>
    <mergeCell ref="D37:F37"/>
    <mergeCell ref="D38:E38"/>
    <mergeCell ref="D40:E40"/>
    <mergeCell ref="D41:E41"/>
    <mergeCell ref="A7:D7"/>
    <mergeCell ref="A12:D12"/>
    <mergeCell ref="A19:D19"/>
    <mergeCell ref="D39:E39"/>
    <mergeCell ref="A26:G26"/>
    <mergeCell ref="A27:A45"/>
    <mergeCell ref="B27:C41"/>
    <mergeCell ref="D27:F27"/>
    <mergeCell ref="D28:E28"/>
    <mergeCell ref="D29:E29"/>
    <mergeCell ref="D30:E30"/>
    <mergeCell ref="D31:E31"/>
    <mergeCell ref="D32:F32"/>
    <mergeCell ref="D33:E33"/>
    <mergeCell ref="D34:E34"/>
    <mergeCell ref="D35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4467-A831-4262-85FC-063AA50EBEDB}">
  <dimension ref="A2:F19"/>
  <sheetViews>
    <sheetView workbookViewId="0">
      <selection activeCell="E25" sqref="E25"/>
    </sheetView>
  </sheetViews>
  <sheetFormatPr defaultRowHeight="15" x14ac:dyDescent="0.25"/>
  <cols>
    <col min="1" max="1" width="17.5703125" customWidth="1"/>
    <col min="2" max="2" width="10.28515625" bestFit="1" customWidth="1"/>
    <col min="3" max="3" width="13.42578125" bestFit="1" customWidth="1"/>
    <col min="5" max="5" width="19.5703125" customWidth="1"/>
  </cols>
  <sheetData>
    <row r="2" spans="1:6" x14ac:dyDescent="0.25">
      <c r="A2" t="s">
        <v>153</v>
      </c>
      <c r="B2">
        <v>0.27800000000000002</v>
      </c>
      <c r="C2" t="s">
        <v>114</v>
      </c>
      <c r="D2" t="s">
        <v>151</v>
      </c>
      <c r="E2" t="s">
        <v>154</v>
      </c>
      <c r="F2" s="1" t="s">
        <v>150</v>
      </c>
    </row>
    <row r="6" spans="1:6" x14ac:dyDescent="0.25">
      <c r="A6" t="s">
        <v>145</v>
      </c>
      <c r="B6">
        <v>2.512E-2</v>
      </c>
      <c r="C6" t="s">
        <v>147</v>
      </c>
      <c r="D6" t="s">
        <v>151</v>
      </c>
      <c r="E6" t="s">
        <v>152</v>
      </c>
      <c r="F6" s="1" t="s">
        <v>150</v>
      </c>
    </row>
    <row r="8" spans="1:6" x14ac:dyDescent="0.25">
      <c r="A8" t="s">
        <v>145</v>
      </c>
      <c r="B8" s="44">
        <v>100</v>
      </c>
      <c r="C8" t="s">
        <v>148</v>
      </c>
    </row>
    <row r="9" spans="1:6" x14ac:dyDescent="0.25">
      <c r="A9" t="s">
        <v>145</v>
      </c>
      <c r="B9" s="46">
        <f>B6*B8</f>
        <v>2.512</v>
      </c>
      <c r="C9" t="s">
        <v>146</v>
      </c>
    </row>
    <row r="10" spans="1:6" x14ac:dyDescent="0.25">
      <c r="A10" t="s">
        <v>145</v>
      </c>
      <c r="B10" s="45">
        <f>B9*1000*0.278</f>
        <v>698.33600000000001</v>
      </c>
      <c r="C10" t="s">
        <v>114</v>
      </c>
    </row>
    <row r="11" spans="1:6" x14ac:dyDescent="0.25">
      <c r="A11" t="s">
        <v>145</v>
      </c>
      <c r="B11" s="45">
        <f>B10*Faktoriai!$E$13</f>
        <v>251.40096</v>
      </c>
      <c r="C11" t="s">
        <v>155</v>
      </c>
      <c r="D11" t="s">
        <v>156</v>
      </c>
      <c r="F11" t="s">
        <v>67</v>
      </c>
    </row>
    <row r="15" spans="1:6" x14ac:dyDescent="0.25">
      <c r="A15" t="s">
        <v>144</v>
      </c>
      <c r="B15">
        <v>10.4</v>
      </c>
      <c r="C15" t="s">
        <v>149</v>
      </c>
      <c r="D15" t="s">
        <v>151</v>
      </c>
      <c r="E15" t="s">
        <v>157</v>
      </c>
      <c r="F15" s="1" t="s">
        <v>150</v>
      </c>
    </row>
    <row r="17" spans="1:4" x14ac:dyDescent="0.25">
      <c r="A17" t="s">
        <v>144</v>
      </c>
      <c r="B17" s="44">
        <v>100</v>
      </c>
      <c r="C17" t="s">
        <v>158</v>
      </c>
    </row>
    <row r="18" spans="1:4" x14ac:dyDescent="0.25">
      <c r="A18" t="s">
        <v>144</v>
      </c>
      <c r="B18" s="45">
        <f>B17*B15</f>
        <v>1040</v>
      </c>
      <c r="C18" t="s">
        <v>114</v>
      </c>
    </row>
    <row r="19" spans="1:4" x14ac:dyDescent="0.25">
      <c r="A19" t="s">
        <v>144</v>
      </c>
      <c r="B19" s="45">
        <f>B18*Faktoriai!E15</f>
        <v>228.8</v>
      </c>
      <c r="C19" t="s">
        <v>155</v>
      </c>
      <c r="D19" t="s">
        <v>156</v>
      </c>
    </row>
  </sheetData>
  <phoneticPr fontId="20" type="noConversion"/>
  <hyperlinks>
    <hyperlink ref="F6" r:id="rId1" display="http://klimatas.gamta.lt/files/NIR_2020 04 15.pdf" xr:uid="{51B8D5D0-D5C2-4829-A9B0-2B7A90696A0F}"/>
    <hyperlink ref="F2" r:id="rId2" display="http://klimatas.gamta.lt/files/NIR_2020 04 15.pdf" xr:uid="{04E5C32F-300B-442F-AD88-9B802D2C12FB}"/>
    <hyperlink ref="F15" r:id="rId3" display="http://klimatas.gamta.lt/files/NIR_2020 04 15.pdf" xr:uid="{8CFE32C5-3983-407A-967E-E97FB2BCB174}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27E9-BD2A-410D-8B68-EB60AE80CFF5}">
  <dimension ref="A3:K54"/>
  <sheetViews>
    <sheetView zoomScale="85" zoomScaleNormal="85" workbookViewId="0">
      <selection activeCell="B4" sqref="B4"/>
    </sheetView>
  </sheetViews>
  <sheetFormatPr defaultRowHeight="15" x14ac:dyDescent="0.25"/>
  <cols>
    <col min="1" max="1" width="7" customWidth="1"/>
    <col min="2" max="2" width="46.5703125" customWidth="1"/>
    <col min="3" max="3" width="11.5703125" bestFit="1" customWidth="1"/>
    <col min="5" max="5" width="13.140625" customWidth="1"/>
  </cols>
  <sheetData>
    <row r="3" spans="1:11" x14ac:dyDescent="0.25">
      <c r="B3" t="s">
        <v>68</v>
      </c>
    </row>
    <row r="4" spans="1:11" x14ac:dyDescent="0.25">
      <c r="B4" s="1" t="s">
        <v>67</v>
      </c>
    </row>
    <row r="5" spans="1:11" ht="15.75" thickBot="1" x14ac:dyDescent="0.3"/>
    <row r="6" spans="1:11" ht="18.75" x14ac:dyDescent="0.25">
      <c r="A6" s="2" t="s">
        <v>1</v>
      </c>
      <c r="B6" s="78" t="s">
        <v>3</v>
      </c>
      <c r="C6" s="4" t="s">
        <v>4</v>
      </c>
      <c r="D6" s="4" t="s">
        <v>6</v>
      </c>
      <c r="E6" s="80" t="s">
        <v>7</v>
      </c>
    </row>
    <row r="7" spans="1:11" ht="16.5" thickBot="1" x14ac:dyDescent="0.3">
      <c r="A7" s="3" t="s">
        <v>2</v>
      </c>
      <c r="B7" s="79"/>
      <c r="C7" s="5" t="s">
        <v>5</v>
      </c>
      <c r="D7" s="5" t="s">
        <v>5</v>
      </c>
      <c r="E7" s="81"/>
    </row>
    <row r="8" spans="1:11" ht="16.5" thickBot="1" x14ac:dyDescent="0.3">
      <c r="A8" s="3" t="s">
        <v>8</v>
      </c>
      <c r="B8" s="6" t="s">
        <v>9</v>
      </c>
      <c r="C8" s="5">
        <v>1.1000000000000001</v>
      </c>
      <c r="D8" s="5">
        <v>0</v>
      </c>
      <c r="E8" s="5">
        <v>0.28999999999999998</v>
      </c>
    </row>
    <row r="9" spans="1:11" ht="16.5" thickBot="1" x14ac:dyDescent="0.3">
      <c r="A9" s="3" t="s">
        <v>10</v>
      </c>
      <c r="B9" s="6" t="s">
        <v>11</v>
      </c>
      <c r="C9" s="5">
        <v>1.1000000000000001</v>
      </c>
      <c r="D9" s="5">
        <v>0</v>
      </c>
      <c r="E9" s="5">
        <v>0.28999999999999998</v>
      </c>
      <c r="J9" t="s">
        <v>114</v>
      </c>
    </row>
    <row r="10" spans="1:11" ht="32.25" thickBot="1" x14ac:dyDescent="0.3">
      <c r="A10" s="3" t="s">
        <v>12</v>
      </c>
      <c r="B10" s="6" t="s">
        <v>13</v>
      </c>
      <c r="C10" s="5">
        <v>1.1000000000000001</v>
      </c>
      <c r="D10" s="5">
        <v>0</v>
      </c>
      <c r="E10" s="5">
        <v>0.28999999999999998</v>
      </c>
      <c r="I10" t="s">
        <v>113</v>
      </c>
      <c r="J10">
        <v>0.27800000000000002</v>
      </c>
    </row>
    <row r="11" spans="1:11" ht="16.5" thickBot="1" x14ac:dyDescent="0.3">
      <c r="A11" s="3" t="s">
        <v>14</v>
      </c>
      <c r="B11" s="6" t="s">
        <v>15</v>
      </c>
      <c r="C11" s="5">
        <v>1.1000000000000001</v>
      </c>
      <c r="D11" s="5">
        <v>0</v>
      </c>
      <c r="E11" s="5">
        <v>0.22</v>
      </c>
    </row>
    <row r="12" spans="1:11" ht="16.5" thickBot="1" x14ac:dyDescent="0.3">
      <c r="A12" s="3" t="s">
        <v>16</v>
      </c>
      <c r="B12" s="6" t="s">
        <v>17</v>
      </c>
      <c r="C12" s="5">
        <v>1.1000000000000001</v>
      </c>
      <c r="D12" s="5">
        <v>0</v>
      </c>
      <c r="E12" s="5">
        <v>0.36</v>
      </c>
    </row>
    <row r="13" spans="1:11" ht="16.5" thickBot="1" x14ac:dyDescent="0.3">
      <c r="A13" s="3" t="s">
        <v>18</v>
      </c>
      <c r="B13" s="6" t="s">
        <v>19</v>
      </c>
      <c r="C13" s="5">
        <v>1.2</v>
      </c>
      <c r="D13" s="5">
        <v>0</v>
      </c>
      <c r="E13" s="5">
        <v>0.36</v>
      </c>
    </row>
    <row r="14" spans="1:11" ht="32.25" thickBot="1" x14ac:dyDescent="0.3">
      <c r="A14" s="3" t="s">
        <v>20</v>
      </c>
      <c r="B14" s="6" t="s">
        <v>21</v>
      </c>
      <c r="C14" s="5">
        <v>0.2</v>
      </c>
      <c r="D14" s="5">
        <v>1</v>
      </c>
      <c r="E14" s="5">
        <v>0.04</v>
      </c>
      <c r="I14" t="s">
        <v>142</v>
      </c>
      <c r="J14">
        <v>298</v>
      </c>
      <c r="K14" t="s">
        <v>141</v>
      </c>
    </row>
    <row r="15" spans="1:11" ht="16.5" thickBot="1" x14ac:dyDescent="0.3">
      <c r="A15" s="3" t="s">
        <v>22</v>
      </c>
      <c r="B15" s="6" t="s">
        <v>23</v>
      </c>
      <c r="C15" s="5">
        <v>1.1000000000000001</v>
      </c>
      <c r="D15" s="5">
        <v>0</v>
      </c>
      <c r="E15" s="5">
        <v>0.22</v>
      </c>
    </row>
    <row r="16" spans="1:11" ht="16.5" thickBot="1" x14ac:dyDescent="0.3">
      <c r="A16" s="3" t="s">
        <v>24</v>
      </c>
      <c r="B16" s="6" t="s">
        <v>25</v>
      </c>
      <c r="C16" s="5">
        <v>2.2999999999999998</v>
      </c>
      <c r="D16" s="5">
        <v>0.2</v>
      </c>
      <c r="E16" s="5">
        <v>0.42</v>
      </c>
    </row>
    <row r="17" spans="1:5" ht="16.5" thickBot="1" x14ac:dyDescent="0.3">
      <c r="A17" s="3" t="s">
        <v>26</v>
      </c>
      <c r="B17" s="6" t="s">
        <v>27</v>
      </c>
      <c r="C17" s="5">
        <v>0.62</v>
      </c>
      <c r="D17" s="5">
        <v>0.63</v>
      </c>
      <c r="E17" s="5">
        <v>0.1</v>
      </c>
    </row>
    <row r="18" spans="1:5" ht="15.75" x14ac:dyDescent="0.25">
      <c r="A18" s="26"/>
      <c r="B18" s="27"/>
      <c r="C18" s="26"/>
      <c r="D18" s="26"/>
      <c r="E18" s="26"/>
    </row>
    <row r="19" spans="1:5" ht="18.75" x14ac:dyDescent="0.25">
      <c r="A19" s="7"/>
    </row>
    <row r="20" spans="1:5" ht="15.75" x14ac:dyDescent="0.25">
      <c r="B20" s="25" t="s">
        <v>106</v>
      </c>
    </row>
    <row r="21" spans="1:5" ht="15.75" x14ac:dyDescent="0.25">
      <c r="B21" s="39" t="s">
        <v>137</v>
      </c>
    </row>
    <row r="22" spans="1:5" ht="15.75" x14ac:dyDescent="0.25">
      <c r="B22" s="25" t="s">
        <v>98</v>
      </c>
      <c r="C22">
        <v>4.2860000000000002E-2</v>
      </c>
      <c r="D22" t="s">
        <v>107</v>
      </c>
    </row>
    <row r="23" spans="1:5" ht="15.75" x14ac:dyDescent="0.25">
      <c r="B23" s="25" t="s">
        <v>98</v>
      </c>
      <c r="C23">
        <f>C22*1000</f>
        <v>42.86</v>
      </c>
      <c r="D23" t="s">
        <v>108</v>
      </c>
    </row>
    <row r="24" spans="1:5" ht="15.75" x14ac:dyDescent="0.25">
      <c r="B24" s="25"/>
    </row>
    <row r="25" spans="1:5" x14ac:dyDescent="0.25">
      <c r="B25" s="40" t="s">
        <v>135</v>
      </c>
      <c r="C25" s="38"/>
      <c r="D25" s="37"/>
    </row>
    <row r="26" spans="1:5" x14ac:dyDescent="0.25">
      <c r="B26" s="37" t="s">
        <v>98</v>
      </c>
      <c r="C26" s="37">
        <v>0.84</v>
      </c>
      <c r="D26" s="38" t="s">
        <v>136</v>
      </c>
      <c r="E26" t="s">
        <v>138</v>
      </c>
    </row>
    <row r="27" spans="1:5" x14ac:dyDescent="0.25">
      <c r="B27" s="37" t="s">
        <v>120</v>
      </c>
      <c r="C27" s="37">
        <v>0.75</v>
      </c>
      <c r="D27" s="38" t="s">
        <v>136</v>
      </c>
      <c r="E27" s="1" t="s">
        <v>139</v>
      </c>
    </row>
    <row r="34" spans="1:5" x14ac:dyDescent="0.25">
      <c r="A34" s="28" t="s">
        <v>134</v>
      </c>
    </row>
    <row r="35" spans="1:5" ht="15.75" thickBot="1" x14ac:dyDescent="0.3"/>
    <row r="36" spans="1:5" ht="39.75" thickTop="1" thickBot="1" x14ac:dyDescent="0.3">
      <c r="A36" s="29" t="s">
        <v>115</v>
      </c>
      <c r="B36" s="30" t="s">
        <v>94</v>
      </c>
      <c r="C36" s="30" t="s">
        <v>116</v>
      </c>
      <c r="D36" s="30" t="s">
        <v>117</v>
      </c>
      <c r="E36" s="31" t="s">
        <v>118</v>
      </c>
    </row>
    <row r="37" spans="1:5" ht="15.75" thickBot="1" x14ac:dyDescent="0.3">
      <c r="A37" s="71" t="s">
        <v>119</v>
      </c>
      <c r="B37" s="74" t="s">
        <v>120</v>
      </c>
      <c r="C37" s="32" t="s">
        <v>121</v>
      </c>
      <c r="D37" s="32">
        <v>11</v>
      </c>
      <c r="E37" s="33">
        <v>17</v>
      </c>
    </row>
    <row r="38" spans="1:5" ht="15.75" thickBot="1" x14ac:dyDescent="0.3">
      <c r="A38" s="72"/>
      <c r="B38" s="75"/>
      <c r="C38" s="32" t="s">
        <v>122</v>
      </c>
      <c r="D38" s="32">
        <v>2</v>
      </c>
      <c r="E38" s="33">
        <v>2</v>
      </c>
    </row>
    <row r="39" spans="1:5" ht="15.75" thickBot="1" x14ac:dyDescent="0.3">
      <c r="A39" s="72"/>
      <c r="B39" s="74" t="s">
        <v>98</v>
      </c>
      <c r="C39" s="32" t="s">
        <v>121</v>
      </c>
      <c r="D39" s="32">
        <v>4</v>
      </c>
      <c r="E39" s="33">
        <v>7</v>
      </c>
    </row>
    <row r="40" spans="1:5" ht="15.75" thickBot="1" x14ac:dyDescent="0.3">
      <c r="A40" s="72"/>
      <c r="B40" s="75"/>
      <c r="C40" s="32" t="s">
        <v>122</v>
      </c>
      <c r="D40" s="32">
        <v>9</v>
      </c>
      <c r="E40" s="33">
        <v>0</v>
      </c>
    </row>
    <row r="41" spans="1:5" ht="15.75" thickBot="1" x14ac:dyDescent="0.3">
      <c r="A41" s="72"/>
      <c r="B41" s="74" t="s">
        <v>123</v>
      </c>
      <c r="C41" s="32" t="s">
        <v>121</v>
      </c>
      <c r="D41" s="32">
        <v>13</v>
      </c>
      <c r="E41" s="33">
        <v>80</v>
      </c>
    </row>
    <row r="42" spans="1:5" ht="26.25" thickBot="1" x14ac:dyDescent="0.3">
      <c r="A42" s="77"/>
      <c r="B42" s="75"/>
      <c r="C42" s="32" t="s">
        <v>124</v>
      </c>
      <c r="D42" s="32">
        <v>5</v>
      </c>
      <c r="E42" s="33">
        <v>80</v>
      </c>
    </row>
    <row r="43" spans="1:5" ht="15.75" thickBot="1" x14ac:dyDescent="0.3">
      <c r="A43" s="71" t="s">
        <v>125</v>
      </c>
      <c r="B43" s="74" t="s">
        <v>120</v>
      </c>
      <c r="C43" s="32" t="s">
        <v>121</v>
      </c>
      <c r="D43" s="32">
        <v>22</v>
      </c>
      <c r="E43" s="33">
        <v>17</v>
      </c>
    </row>
    <row r="44" spans="1:5" ht="15.75" thickBot="1" x14ac:dyDescent="0.3">
      <c r="A44" s="72"/>
      <c r="B44" s="75"/>
      <c r="C44" s="32" t="s">
        <v>122</v>
      </c>
      <c r="D44" s="32">
        <v>2</v>
      </c>
      <c r="E44" s="33">
        <v>2</v>
      </c>
    </row>
    <row r="45" spans="1:5" ht="15.75" thickBot="1" x14ac:dyDescent="0.3">
      <c r="A45" s="72"/>
      <c r="B45" s="74" t="s">
        <v>98</v>
      </c>
      <c r="C45" s="32" t="s">
        <v>121</v>
      </c>
      <c r="D45" s="32">
        <v>4</v>
      </c>
      <c r="E45" s="33">
        <v>7</v>
      </c>
    </row>
    <row r="46" spans="1:5" ht="15.75" thickBot="1" x14ac:dyDescent="0.3">
      <c r="A46" s="72"/>
      <c r="B46" s="75"/>
      <c r="C46" s="32" t="s">
        <v>122</v>
      </c>
      <c r="D46" s="32">
        <v>9</v>
      </c>
      <c r="E46" s="33">
        <v>0</v>
      </c>
    </row>
    <row r="47" spans="1:5" ht="15.75" thickBot="1" x14ac:dyDescent="0.3">
      <c r="A47" s="72"/>
      <c r="B47" s="74" t="s">
        <v>123</v>
      </c>
      <c r="C47" s="32" t="s">
        <v>121</v>
      </c>
      <c r="D47" s="32">
        <v>13</v>
      </c>
      <c r="E47" s="33">
        <v>80</v>
      </c>
    </row>
    <row r="48" spans="1:5" ht="15.75" thickBot="1" x14ac:dyDescent="0.3">
      <c r="A48" s="73"/>
      <c r="B48" s="75"/>
      <c r="C48" s="32" t="s">
        <v>122</v>
      </c>
      <c r="D48" s="32">
        <v>5</v>
      </c>
      <c r="E48" s="33">
        <v>80</v>
      </c>
    </row>
    <row r="49" spans="1:5" ht="21.6" customHeight="1" thickBot="1" x14ac:dyDescent="0.3">
      <c r="A49" s="76" t="s">
        <v>126</v>
      </c>
      <c r="B49" s="32" t="s">
        <v>120</v>
      </c>
      <c r="C49" s="32" t="s">
        <v>127</v>
      </c>
      <c r="D49" s="32">
        <v>6</v>
      </c>
      <c r="E49" s="33">
        <v>140</v>
      </c>
    </row>
    <row r="50" spans="1:5" ht="15.75" thickBot="1" x14ac:dyDescent="0.3">
      <c r="A50" s="72"/>
      <c r="B50" s="32" t="s">
        <v>98</v>
      </c>
      <c r="C50" s="32" t="s">
        <v>127</v>
      </c>
      <c r="D50" s="32">
        <v>30</v>
      </c>
      <c r="E50" s="33">
        <v>175</v>
      </c>
    </row>
    <row r="51" spans="1:5" ht="15.75" thickBot="1" x14ac:dyDescent="0.3">
      <c r="A51" s="72"/>
      <c r="B51" s="74" t="s">
        <v>128</v>
      </c>
      <c r="C51" s="32" t="s">
        <v>129</v>
      </c>
      <c r="D51" s="32" t="s">
        <v>130</v>
      </c>
      <c r="E51" s="33">
        <v>5400</v>
      </c>
    </row>
    <row r="52" spans="1:5" ht="26.25" thickBot="1" x14ac:dyDescent="0.3">
      <c r="A52" s="77"/>
      <c r="B52" s="75"/>
      <c r="C52" s="32" t="s">
        <v>131</v>
      </c>
      <c r="D52" s="32" t="s">
        <v>130</v>
      </c>
      <c r="E52" s="33">
        <v>900</v>
      </c>
    </row>
    <row r="53" spans="1:5" ht="77.25" thickBot="1" x14ac:dyDescent="0.3">
      <c r="A53" s="34" t="s">
        <v>132</v>
      </c>
      <c r="B53" s="35" t="s">
        <v>120</v>
      </c>
      <c r="C53" s="35" t="s">
        <v>133</v>
      </c>
      <c r="D53" s="35">
        <v>2</v>
      </c>
      <c r="E53" s="36">
        <v>175</v>
      </c>
    </row>
    <row r="54" spans="1:5" ht="15.75" thickTop="1" x14ac:dyDescent="0.25"/>
  </sheetData>
  <mergeCells count="12">
    <mergeCell ref="B6:B7"/>
    <mergeCell ref="E6:E7"/>
    <mergeCell ref="A37:A42"/>
    <mergeCell ref="B37:B38"/>
    <mergeCell ref="B39:B40"/>
    <mergeCell ref="B41:B42"/>
    <mergeCell ref="A43:A48"/>
    <mergeCell ref="B43:B44"/>
    <mergeCell ref="B45:B46"/>
    <mergeCell ref="B47:B48"/>
    <mergeCell ref="A49:A52"/>
    <mergeCell ref="B51:B52"/>
  </mergeCells>
  <hyperlinks>
    <hyperlink ref="B4" r:id="rId1" xr:uid="{36714B30-6438-4E28-8BA8-F197968099AD}"/>
    <hyperlink ref="E27" r:id="rId2" xr:uid="{E8116856-186F-4E09-A38A-EDA182E46C3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Biometanas</vt:lpstr>
      <vt:lpstr>Transportas</vt:lpstr>
      <vt:lpstr>Kuro_persk</vt:lpstr>
      <vt:lpstr>Faktoriai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Nerijus Lesickas</cp:lastModifiedBy>
  <dcterms:created xsi:type="dcterms:W3CDTF">2020-03-14T16:06:10Z</dcterms:created>
  <dcterms:modified xsi:type="dcterms:W3CDTF">2020-07-01T06:47:38Z</dcterms:modified>
</cp:coreProperties>
</file>